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0" yWindow="30" windowWidth="19095" windowHeight="10950"/>
  </bookViews>
  <sheets>
    <sheet name="COMPUTO PONTE" sheetId="1" r:id="rId1"/>
  </sheets>
  <definedNames>
    <definedName name="_xlnm._FilterDatabase" localSheetId="0" hidden="1">'COMPUTO PONTE'!$B$3:$B$223</definedName>
    <definedName name="_xlnm.Print_Area" localSheetId="0">'COMPUTO PONTE'!$A$2:$M$187</definedName>
    <definedName name="_xlnm.Print_Titles" localSheetId="0">'COMPUTO PONTE'!$15:$15</definedName>
  </definedNames>
  <calcPr calcId="144525"/>
</workbook>
</file>

<file path=xl/calcChain.xml><?xml version="1.0" encoding="utf-8"?>
<calcChain xmlns="http://schemas.openxmlformats.org/spreadsheetml/2006/main">
  <c r="M174" i="1" l="1"/>
  <c r="M146" i="1"/>
  <c r="M144" i="1"/>
  <c r="M142" i="1"/>
  <c r="E140" i="1"/>
  <c r="M140" i="1" s="1"/>
  <c r="M138" i="1"/>
  <c r="M136" i="1"/>
  <c r="M134" i="1"/>
  <c r="M132" i="1"/>
  <c r="M130" i="1"/>
  <c r="M128" i="1"/>
  <c r="K123" i="1"/>
  <c r="L123" i="1" s="1"/>
  <c r="K120" i="1"/>
  <c r="L120" i="1" s="1"/>
  <c r="K117" i="1"/>
  <c r="L117" i="1" s="1"/>
  <c r="K114" i="1"/>
  <c r="L114" i="1" s="1"/>
  <c r="K111" i="1"/>
  <c r="L111" i="1" s="1"/>
  <c r="K108" i="1"/>
  <c r="L108" i="1" s="1"/>
  <c r="K105" i="1"/>
  <c r="L105" i="1" s="1"/>
  <c r="K102" i="1"/>
  <c r="L102" i="1" s="1"/>
  <c r="L95" i="1"/>
  <c r="J98" i="1" s="1"/>
  <c r="K98" i="1" s="1"/>
  <c r="L98" i="1" s="1"/>
  <c r="K95" i="1"/>
  <c r="E95" i="1"/>
  <c r="K92" i="1"/>
  <c r="L92" i="1" s="1"/>
  <c r="L89" i="1"/>
  <c r="M89" i="1" s="1"/>
  <c r="K89" i="1"/>
  <c r="E89" i="1"/>
  <c r="K85" i="1"/>
  <c r="L85" i="1" s="1"/>
  <c r="L81" i="1"/>
  <c r="M81" i="1" s="1"/>
  <c r="K81" i="1"/>
  <c r="E81" i="1"/>
  <c r="K80" i="1"/>
  <c r="L80" i="1" s="1"/>
  <c r="K79" i="1"/>
  <c r="L79" i="1" s="1"/>
  <c r="K78" i="1"/>
  <c r="L78" i="1" s="1"/>
  <c r="K75" i="1"/>
  <c r="L75" i="1" s="1"/>
  <c r="K74" i="1"/>
  <c r="L74" i="1" s="1"/>
  <c r="K73" i="1"/>
  <c r="L73" i="1" s="1"/>
  <c r="K69" i="1"/>
  <c r="L69" i="1" s="1"/>
  <c r="K65" i="1"/>
  <c r="L65" i="1" s="1"/>
  <c r="K61" i="1"/>
  <c r="L61" i="1" s="1"/>
  <c r="K60" i="1"/>
  <c r="L60" i="1" s="1"/>
  <c r="K59" i="1"/>
  <c r="L59" i="1" s="1"/>
  <c r="K55" i="1"/>
  <c r="L55" i="1" s="1"/>
  <c r="K54" i="1"/>
  <c r="L54" i="1" s="1"/>
  <c r="K53" i="1"/>
  <c r="L53" i="1" s="1"/>
  <c r="K49" i="1"/>
  <c r="L49" i="1" s="1"/>
  <c r="M45" i="1"/>
  <c r="L45" i="1"/>
  <c r="E45" i="1"/>
  <c r="K42" i="1"/>
  <c r="L42" i="1" s="1"/>
  <c r="L38" i="1"/>
  <c r="M38" i="1" s="1"/>
  <c r="K38" i="1"/>
  <c r="E38" i="1"/>
  <c r="K37" i="1"/>
  <c r="L37" i="1" s="1"/>
  <c r="L36" i="1"/>
  <c r="M36" i="1" s="1"/>
  <c r="K36" i="1"/>
  <c r="E36" i="1"/>
  <c r="K33" i="1"/>
  <c r="L33" i="1" s="1"/>
  <c r="L32" i="1"/>
  <c r="M32" i="1" s="1"/>
  <c r="K32" i="1"/>
  <c r="E32" i="1"/>
  <c r="K31" i="1"/>
  <c r="L31" i="1" s="1"/>
  <c r="L30" i="1"/>
  <c r="M30" i="1" s="1"/>
  <c r="K30" i="1"/>
  <c r="E30" i="1"/>
  <c r="K27" i="1"/>
  <c r="L27" i="1" s="1"/>
  <c r="L23" i="1"/>
  <c r="M23" i="1" s="1"/>
  <c r="K23" i="1"/>
  <c r="E23" i="1"/>
  <c r="K19" i="1"/>
  <c r="L19" i="1" s="1"/>
  <c r="M19" i="1" l="1"/>
  <c r="E19" i="1"/>
  <c r="M27" i="1"/>
  <c r="E27" i="1"/>
  <c r="M31" i="1"/>
  <c r="E31" i="1"/>
  <c r="M33" i="1"/>
  <c r="E33" i="1"/>
  <c r="M37" i="1"/>
  <c r="E37" i="1"/>
  <c r="M42" i="1"/>
  <c r="E42" i="1"/>
  <c r="M80" i="1"/>
  <c r="E80" i="1"/>
  <c r="M85" i="1"/>
  <c r="E85" i="1"/>
  <c r="M92" i="1"/>
  <c r="E92" i="1"/>
  <c r="M148" i="1"/>
  <c r="M49" i="1"/>
  <c r="E49" i="1"/>
  <c r="M54" i="1"/>
  <c r="E54" i="1"/>
  <c r="M59" i="1"/>
  <c r="E59" i="1"/>
  <c r="M61" i="1"/>
  <c r="E61" i="1"/>
  <c r="M69" i="1"/>
  <c r="E69" i="1"/>
  <c r="M74" i="1"/>
  <c r="E74" i="1"/>
  <c r="M78" i="1"/>
  <c r="E78" i="1"/>
  <c r="E102" i="1"/>
  <c r="M102" i="1"/>
  <c r="M125" i="1" s="1"/>
  <c r="M152" i="1" s="1"/>
  <c r="E108" i="1"/>
  <c r="M108" i="1"/>
  <c r="E114" i="1"/>
  <c r="M114" i="1"/>
  <c r="E120" i="1"/>
  <c r="M120" i="1"/>
  <c r="M53" i="1"/>
  <c r="E53" i="1"/>
  <c r="M55" i="1"/>
  <c r="E55" i="1"/>
  <c r="M60" i="1"/>
  <c r="E60" i="1"/>
  <c r="M65" i="1"/>
  <c r="E65" i="1"/>
  <c r="M73" i="1"/>
  <c r="E73" i="1"/>
  <c r="M75" i="1"/>
  <c r="E75" i="1"/>
  <c r="M79" i="1"/>
  <c r="E79" i="1"/>
  <c r="M98" i="1"/>
  <c r="E98" i="1"/>
  <c r="E105" i="1"/>
  <c r="M105" i="1"/>
  <c r="E111" i="1"/>
  <c r="M111" i="1"/>
  <c r="E117" i="1"/>
  <c r="M117" i="1"/>
  <c r="E123" i="1"/>
  <c r="M123" i="1"/>
  <c r="M95" i="1"/>
  <c r="M164" i="1" l="1"/>
  <c r="M165" i="1"/>
  <c r="M177" i="1" l="1"/>
  <c r="M181" i="1" s="1"/>
</calcChain>
</file>

<file path=xl/sharedStrings.xml><?xml version="1.0" encoding="utf-8"?>
<sst xmlns="http://schemas.openxmlformats.org/spreadsheetml/2006/main" count="227" uniqueCount="155">
  <si>
    <t>A.I.Po - Agenzia Interregionale per il fiume Po</t>
  </si>
  <si>
    <t>PR-E-382-M - "Lavori urgenti di manutenzione straordinaria per la messa in sicurezza dell'attraversamento della via alziaia su canale Fossetta e rirpistino della curva di regolazione alveo di magra n. 28 in destra di Po in località Sacca in comune di Colorno (PR).</t>
  </si>
  <si>
    <t>COMPUTO METRICO ESTIMATIVO</t>
  </si>
  <si>
    <t xml:space="preserve">PREZZIARI DI RIFERIMENTO: </t>
  </si>
  <si>
    <t>ELENCO REGIONALE DEI PREZZI DELLE OPERE PUBBLICHE DELLA REGIONE EMILIA-ROMAGNA - EDIZIONE LUGLIO 2012</t>
  </si>
  <si>
    <t>PREZZARIO AIPO anno 2000</t>
  </si>
  <si>
    <t>ANALISI Prezzi interne AIPo</t>
  </si>
  <si>
    <t>N°</t>
  </si>
  <si>
    <t>COD.</t>
  </si>
  <si>
    <t>INDICAZIONE DEI LAVORI E DELLE PROVVISTE</t>
  </si>
  <si>
    <t>U.M.</t>
  </si>
  <si>
    <t>QUANTITA'</t>
  </si>
  <si>
    <t>PREZZO UNITARIO</t>
  </si>
  <si>
    <t>lunghezza (m)</t>
  </si>
  <si>
    <t>larghezza (m)</t>
  </si>
  <si>
    <t>altezza (m)</t>
  </si>
  <si>
    <t>pezzi/kg</t>
  </si>
  <si>
    <t>quantità parziale</t>
  </si>
  <si>
    <t>quantità totale voce</t>
  </si>
  <si>
    <t>IMPORTO</t>
  </si>
  <si>
    <t>prezzo   voce in lire</t>
  </si>
  <si>
    <t>Demolizione totale di fabbricati, sia per la parte interrata che fuori
terra, questa per qualsiasi altezza, compreso e ogni onere e
magistero per assicurare l'opera eseguita a regola d'arte secondo
le normative esistenti, eseguita con mezzi meccanici e con
intervento manuale ove occorrente, incluso il carico e trasporto
del materiale di risulta a discarica controllata, con esclusione degli
oneri di discarica:</t>
  </si>
  <si>
    <t>B01001b</t>
  </si>
  <si>
    <t>per fabbricati in cemento armato e muratura, vuoto per pieno</t>
  </si>
  <si>
    <t>Demolizione ponte esistente</t>
  </si>
  <si>
    <t>mc</t>
  </si>
  <si>
    <t>Scavo a sezione obbligata, fino alla profondità di 2 m, compresa
l'estrazione e l'aggotto di eventuali acque nonché la rimozione di
arbusti, ceppaie e trovanti di dimensione non superiore a 0,25 mc,
fino ad un battente massimo di 20 cm, il carico su mezzi di trasporto
e l'allontanamento del materiale scavato fino ad un massimo di
1.500 m:</t>
  </si>
  <si>
    <t>A01002a</t>
  </si>
  <si>
    <t>in rocce sciolte (argilla, sabbia, ghiaia, terreno vegetale e simili)</t>
  </si>
  <si>
    <t>Fondazioni</t>
  </si>
  <si>
    <t>Sovrapprezzo allo scavo a sezione obbligata per ogni metro o
frazione di metro di maggiore profondità oltre 2 m:</t>
  </si>
  <si>
    <t>A01003a</t>
  </si>
  <si>
    <t>Trasporto a rifiuto o ad idoneo impianto di recupero di materiale
proveniente da lavori di movimento terra effettuata con autocarri,
con portata superiore a 50 q, compreso lo spandimento e
livellamento del materiale ed esclusi gli eventuali oneri di discarica
autorizzata. Valutato a m³ di volume effettivo di scavo per ogni km
percorso sulla distanza tra cantiere e discarica:</t>
  </si>
  <si>
    <t>A01009a</t>
  </si>
  <si>
    <t>per trasporti fino a 10 km - materiale risulta scavo fondazioni</t>
  </si>
  <si>
    <t>mc/km</t>
  </si>
  <si>
    <t>per trasporti fino a 10 km - materiale risulta perforazione pali</t>
  </si>
  <si>
    <t>A01009b</t>
  </si>
  <si>
    <t>per ogni km in più oltre i primi 10 - materiale risulta scavo fondazioni</t>
  </si>
  <si>
    <t>per ogni km in più oltre i primi 10 - materiale risulta perforazione pali</t>
  </si>
  <si>
    <t>N.P.6</t>
  </si>
  <si>
    <t>Oneri di discarica per materiale di risulta</t>
  </si>
  <si>
    <t>Materiale demolizione ponte</t>
  </si>
  <si>
    <t>Materiale risulta da scavo</t>
  </si>
  <si>
    <t>Materiale risulta perforazione pali</t>
  </si>
  <si>
    <t>Pali trivellati di grande diametro eseguiti con fusto in calcestruzzo
armato C35/45 (Rck 45 N/mmq), compresa la formazione del
foro, la scapitozzatura delle teste, l'onere di eventuali
sovraspessori di scavo e di calcestruzzo sia alla base che lungo il
fusto del palo, le prove di carico, il carico e il trasporto a distanza
fino a 5.000 m del materiale di risulta (esclusi gli oneri di
discarica), ed ogni eventuale altro onere per dare i pali completi
in ogni loro parte con la sola esclusione del ferro di armatura e la
fornitura di eventuale controcamicia in lamierino, per ogni metro
di palo fino alla profondità di 20 m:</t>
  </si>
  <si>
    <t>A02044a</t>
  </si>
  <si>
    <t>in terreni autosostenenti con resistenza alla compressione
superiore a 6 N/mmq: per diametro pari a 500 mm</t>
  </si>
  <si>
    <t>Pali di fondazione</t>
  </si>
  <si>
    <t>m</t>
  </si>
  <si>
    <t>A02058</t>
  </si>
  <si>
    <t>Gabbie di armatura costituite da barre di acciaio ad aderenza
migliorata del tipo B450 C, fornite, lavorate e poste in opera
compresa la saldatura degli stessi e l'eventuale legatura con filo
di ferro cotto</t>
  </si>
  <si>
    <t>kg</t>
  </si>
  <si>
    <t>Magrone di sottofondazione eseguito mediante getto di
conglomerato cementizio preconfezionato a dosaggio con
cemento 32.5 R, per operazioni di media-grande entità, eseguito
secondo le prescrizioni tecniche previste, compresa la fornitura
del materiale in cantiere, lo spargimento, la vibrazione e
quant'altro necessario per dare un'opera eseguita a perfetta
regola d'arte, esclusi i soli ponteggi, le casseforme, e ferro di
armatura, con i seguenti dosaggi: 150 kg/mc</t>
  </si>
  <si>
    <t>A03017a</t>
  </si>
  <si>
    <t>tipo magro</t>
  </si>
  <si>
    <t>Sottofondazioni</t>
  </si>
  <si>
    <t>Casseforme rette o centinate per getti di conglomerati cementizi
semplici o armati compreso armo, disarmante, disarmo, opere di
puntellatura e sostegno fino ad un'altezza di 4 m dal piano di
appoggio; eseguite a regola d'arte e misurate secondo la
superficie effettiva delle casseforme a contatto con il calcestruzzo:</t>
  </si>
  <si>
    <t>A03020b</t>
  </si>
  <si>
    <t>per plinti di fondazione: pannelli di legno</t>
  </si>
  <si>
    <t>Basamento parapetto</t>
  </si>
  <si>
    <t>mq</t>
  </si>
  <si>
    <t>Fondazioni: platea</t>
  </si>
  <si>
    <t>Fondazioni: spalle e muri andatori</t>
  </si>
  <si>
    <t>Conglomerato cementizio preconfezionato a resistenza
caratteristica e classe di esposizione XD3, dimensione massima
degli inerti pari a 16 mm, classe di lavorabilità (slump) S4
(fluida), rapporto A/C &lt;= 0,45, gettato in opera, per operazioni di
media-grande entità, secondo le prescrizioni tecniche previste,
compresa la fornitura del materiale in cantiere, il suo spargimento,
la vibrazione e quant'altro necessario per dare un'opera realizzata
a perfetta regola d'arte, esclusi i soli ponteggi, casseforme e ferro
di armatura da compensarsi con prezzi a parte:</t>
  </si>
  <si>
    <t>A03018d</t>
  </si>
  <si>
    <t>classe di resistenza a compressione C35/45 (Rck 45 N/mmq)</t>
  </si>
  <si>
    <t>Acciaio in barre per armature di conglomerato cementizio
prelavorato e pretagliato a misura, sagomato e posto in opera a
regola d'arte, compreso ogni sfrido, legature, ecc.; nonché tutti gli
oneri relativi ai controlli di legge; del tipo B450C prodotto da
azienda in possesso di Attestato di Qualificazione rilasciato dal
Servizio Tecnico Centrale della Presidenza del Consiglio
Superiore dei LL.PP:</t>
  </si>
  <si>
    <t>A03029e</t>
  </si>
  <si>
    <t>diametro 14 ÷ 30 mm</t>
  </si>
  <si>
    <t>Opere di fondazione</t>
  </si>
  <si>
    <t>N.P.1</t>
  </si>
  <si>
    <t xml:space="preserve">Cassaforma tipo "PERI DOMINO" per il getto facciavista di conglomerato cementizio armato per la formazione delle travi ad arco poggianti sulle spalle e della soletta di impalcato, completa di puntelli di stabilizzazione, passerelle di servizio per il getto, accessori di collegamento moduli, tiranti DW15. Comprensiva di puntellamento con sistema tipo "PERI-TAVOLI MULTIPROP" costituiti da puntelli in alluminio collegati da telai MRK in alluminio, a sostegno del CASSERO DI FONDO, costituito da correnti metallici d’orditura primaria e travi reticolari in legno GT24, elementi di giunzione moduli, parapetti di protezione anticaduta, centine di supporto per curvatura manto, manto spess. 21 mm a contatto del getto, accessori per l’ancoraggio ai getti già eseguiti, con tasselli chimici. </t>
  </si>
  <si>
    <t>La struttura di puntellamento poggia in parte sul terreno e in parte su una serie di “DOPPIA TRAVE U200”, posta a scavalco del corso d’acqua, completa di orditure per la realizzazione di un piano di lavoro e di parapetti di protezione anticaduta fruibili anche per le lavorazioni di rivestimento esterno in pietra ricostruita. Dotazione per il sostegno di due travi ad arco e soletta di impalcato. Compreso sovrapprezzo per getto facciavista, trasporto, stoccaggio, montaggio, disarmante, smontaggio, blocchi in cls per appoggio travi, irrigidimenti ed ogni onere per l'esecuzione a regola d'arte.</t>
  </si>
  <si>
    <t>casseratura e puntellamento per getto travi e soletta</t>
  </si>
  <si>
    <t>a corpo</t>
  </si>
  <si>
    <t>Travi ponte</t>
  </si>
  <si>
    <t>Impalcato ponte</t>
  </si>
  <si>
    <t>Cordolino contenimento pavimentazione</t>
  </si>
  <si>
    <t>N.P.3</t>
  </si>
  <si>
    <t>Sovraprezzo per l'additivazione dei calcestruzzi per getti interrati al fine di renderli impermeabili, mediante aggiunta in fase di confezionamento di apposito prodotto cristallizzante tipo "Penetron Admix" nelle dosi e nei modi dettati dalla casa produttrice. Nel prezzo è compreso l'assistenza ed il controllo fin dal confezionamento del calcestruzzo delle modalità di utilizzo dell'additivo</t>
  </si>
  <si>
    <t>Impalcato e travi ponte</t>
  </si>
  <si>
    <t>N.P.2</t>
  </si>
  <si>
    <t>Pavimentazione tipo "Levocell - Pieri® Chromofibre Vba neutro"</t>
  </si>
  <si>
    <t>Fornitura, trasporto e posa in opera di una pavimentazione architettonica eseguita mediante l’impiego di un calcestruzzo con Rck 300, classe di esposizione ambientale XC4, ghiaia a vista, gettato in opera, spessore cm 10</t>
  </si>
  <si>
    <t>Ponte e rampe accesso</t>
  </si>
  <si>
    <t>Canali di gronda, converse e scossaline montate in opera
compreso pezzi speciali ed ogni altro onere e magistero per dare
l'opera finita a regola d'arte con esclusione delle sole cicogne di
sostegno per i canali di gronda:
sviluppo fino a cm 33: in acciaio zincato preverniciato da 8/10</t>
  </si>
  <si>
    <t>A07074d</t>
  </si>
  <si>
    <t>scossalina colore "corten" di protezione superiore muretto di appggio parapetto</t>
  </si>
  <si>
    <t>Profilati in ferro tondo, piatto, quadro od angolare con eventuale
impiego di lamiera per ringhiere, inferriate, cancellate, griglie, ecc.
con eventuali intelaiature fisse o mobili con spartiti geometrici
semplici, cardini, paletti, serrature, compassi, guide ed ogni altra
ferramenta di fissaggio, apertura e chiusura, con fori, piastre,
bulloni, elettrodi, ecc. dati in opera bullonati o saldati, compresa
una mano di minio o di vernice antiruggine e opere murarie: parapetto</t>
  </si>
  <si>
    <t>A17006c</t>
  </si>
  <si>
    <t>Parapetto laterale ponte</t>
  </si>
  <si>
    <t>Zincatura di prodotti in acciaio con trattamento di protezione
contro la corrosione mediante immersione in vasche contenenti
zinco fuso alla temperatura di circa 450 °C previo decapaggio,
lavaggio, ecc. e quanto altro necessario per ottenere un prodotto
finito secondo norma UNI EN ISO 1461</t>
  </si>
  <si>
    <t>A17053</t>
  </si>
  <si>
    <t>Verniciatura per opere in ferro, compreso ogni mezzo d'opera, onere e magistero per dare il lavoro finito a regola d'arte:</t>
  </si>
  <si>
    <t xml:space="preserve"> a polvere effetto "Corten"</t>
  </si>
  <si>
    <t>A20048c</t>
  </si>
  <si>
    <t>Fornitura e posa in opere di marker stradale con ottica bifacciale avente contenitore il alluminio pressofuso a profilo ribassato da 20mm massimi di altezza, numero 2 LED per lato ad alta luminosità di colore bianco, con funzionamento luce continua, funzionamento di tipo crepuscolare (notturno). Incassato a terra con speciale resina.</t>
  </si>
  <si>
    <t>Segnapasso fotovoltaici LED - passo 1/m</t>
  </si>
  <si>
    <t>cad</t>
  </si>
  <si>
    <t>A04009</t>
  </si>
  <si>
    <t>Drenaggio dietro muri di sostegno, pareti contro terra, ecc.,
realizzato tramite riempimento di cavità con scheggioni di cava,
compreso avvicinamento del materiale e sua stesura effettuati
anche con l'ausilio di mezzi meccanici</t>
  </si>
  <si>
    <t>Drenanggio a monte spalle</t>
  </si>
  <si>
    <t>C01022b</t>
  </si>
  <si>
    <t>Strato di separazione per cassonetti stradali e/o piano di posa di
rilevati realizzato mediante posa, fra il terreno di fondazione e
materiale di riporto, con funzione di separazione e filtrazione, di
geotessile tipo non tessuto costituito al 100% da fibre in fiocco di
prima scelta in poliestere o polipropilene, coesionato meccanicamente mediante agugliatura, esenti da trattamenti
chimici, testate con norme UNI o equivalenti, allungamento al
carico massimo 80%: massa areica &gt;= 300 g/mq, resistenza a trazione &gt;= 18 kN/m</t>
  </si>
  <si>
    <t>E01003c</t>
  </si>
  <si>
    <t>Fornitura e posa in opera di tubo in polietilene ad alta densità PE 100 diametro esterno 110 mm conforme alla norma UNI EN 12201, PN 16 (SDR 11) per formazione cavidotto al di sotto dell'impalcato del ponte, compreso realizzazione fori di passaggio nella pila del ponte, fissaggio con occhielli in acciaio inox e infilaggio e connessione cavi elettrici e ogni altro onere per dare l'opera compiuta a regola d'arte.</t>
  </si>
  <si>
    <t>Cavidotto per connessione elettrica edificio</t>
  </si>
  <si>
    <t>Pozzetto di raccordo, realizzato con elementi prefabbricati in
cemento vibrato con impronte laterali per l'immissione di tubi,
senza coperchio o griglia, posti in opera compreso ogni onere e
magistero per l'allaccio a tenuta con le tubazioni, ecc. incluso
scavo, rinfianco con calcestruzzo e rinterro: 40 x 40 x 40 cm, peso 79 kg</t>
  </si>
  <si>
    <t>Per connessione elettrica edificio</t>
  </si>
  <si>
    <t>C02056a</t>
  </si>
  <si>
    <t>Chiusino di ispezione in ghisa sferoidale a norma UNI EN 1563
per parcheggi, bordo strada e zone pedonali, con resistenza a
rottura superiore a 250 kN conforme classe C 250 della norma
UNI EN 124, certificato ISO 9001, a tenuta idraulica, costituito da
telaio quadrato dotato di fori e asole di fissaggio e coperchio con
superficie antisdrucciolo munito di fori ciechi con barretta per
l'apertura, rivestito con vernice protettiva, marcatura riportante la
classe di resistenza, la norma di riferimento, l'identificazione del
produttore ed il marchio di qualità rilasciato da ente di
certificazione indipendente. Montato in opera compreso ogni
onere e magistero su preesistente pozzetto:
telaio di lato non inferiore a 400 mm, altezza non inferiore a 50
mm con supporti in neoprene negli angoli antirumore ed
antibasculamento, coperchio quadrato, luce netta 300 x 300 mm,
peso totale 19,5 kg circa</t>
  </si>
  <si>
    <t>A01010a</t>
  </si>
  <si>
    <t>Rinterro compreso l'avvicinamento dei materiali, il compattamento a
strati dei materiali impiegati fino al raggiungimento delle quote del
terreno preesistente ed il costipamento prescritto: con materiale di risulta proveniente da scavo</t>
  </si>
  <si>
    <t>Reinterro spalle e muri andatori</t>
  </si>
  <si>
    <t>Sommano complessivamente lavori ponte</t>
  </si>
  <si>
    <t>106.21.1.1</t>
  </si>
  <si>
    <t>Rimozione per rimaneggiamento di vecchie difese in pietrame</t>
  </si>
  <si>
    <t>mc.</t>
  </si>
  <si>
    <t>108.3.1.1</t>
  </si>
  <si>
    <t>Imbottimento a tergo di difese, compreso l'onere dello scavo e della compattazione, con materiali inerti prelevati dall'alveo e siti nelle immediate vicinanze del punto d'impiego</t>
  </si>
  <si>
    <t>AP4</t>
  </si>
  <si>
    <t xml:space="preserve">Tappeto in fibre sintetiche dato in opera in acqua </t>
  </si>
  <si>
    <t>AP5</t>
  </si>
  <si>
    <t xml:space="preserve">Fornitura e posa in opera di burga costituita da telo in rete metallica zincata con lunghezza non inferiore a m. 2 e diametro cm. 55, compreso riempimento con mc. 0,6 circa di ciottoli di diametro non inferiore a cm. 12 </t>
  </si>
  <si>
    <t>n.</t>
  </si>
  <si>
    <t>AP7</t>
  </si>
  <si>
    <t xml:space="preserve">Fornitura e posa in opera di pietrame di cava non gelivo per formazione di berme, scogliere, rivestimenti spondali e scarpate fornito entro 100 km in elementi del peso di 50/100 kg </t>
  </si>
  <si>
    <t>AP9</t>
  </si>
  <si>
    <t>Sovrapprezzo per trasporto pietrame da 51 a 100 Km</t>
  </si>
  <si>
    <t>AP10</t>
  </si>
  <si>
    <t>Sovrapprezzo per l'uso del pontone</t>
  </si>
  <si>
    <t>AP11</t>
  </si>
  <si>
    <t xml:space="preserve">Fornitura e posa in opera di pietrame di cava non gelivo per formazione di berme, scogliere, rivestimenti spondali e scarpate fornito entro 100 km in elementi del peso di 300/800 kg </t>
  </si>
  <si>
    <t>Sommano complessivamente lavori difesa</t>
  </si>
  <si>
    <t>A</t>
  </si>
  <si>
    <t xml:space="preserve">SOMMANO COMPLESSIVAMENTE LAVORI </t>
  </si>
  <si>
    <t>B</t>
  </si>
  <si>
    <t>IMPORTO PIANI DI SICUREZZA</t>
  </si>
  <si>
    <t xml:space="preserve">Somme a disposizione della Stazione appaltante per </t>
  </si>
  <si>
    <t>Rivalsa IVA 22%</t>
  </si>
  <si>
    <t>Incentivo alla progettazione - ex art. 18</t>
  </si>
  <si>
    <t>Assicurazione progettisti</t>
  </si>
  <si>
    <t>Spese propedeutiche per progetto ponte</t>
  </si>
  <si>
    <t xml:space="preserve">Spese per coordinatore in progettazione ed esecuzione </t>
  </si>
  <si>
    <t>Spese per indagini archeologiche</t>
  </si>
  <si>
    <t>Spese per stampa elaborati progetto definitivo</t>
  </si>
  <si>
    <t>Spese per stampa elaborati progetto esecutivo</t>
  </si>
  <si>
    <t>Spese per prove calcestruzzo</t>
  </si>
  <si>
    <t>Autorità di Vigilanza</t>
  </si>
  <si>
    <t>Imprevisti ed arrotondamento</t>
  </si>
  <si>
    <t>C</t>
  </si>
  <si>
    <t xml:space="preserve">SOMME A DISPOSIZIONE TOTALE </t>
  </si>
  <si>
    <t>TOTALE FINANZIAMENTO (A+B+C)</t>
  </si>
  <si>
    <t>100 kg/mc</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</si>
</sst>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2]\ #,##0.00"/>
    <numFmt numFmtId="165" formatCode="&quot;L.&quot;\ #,##0"/>
    <numFmt numFmtId="166" formatCode="0.0000"/>
    <numFmt numFmtId="167" formatCode="_-[$€-2]\ * #,##0.00_-;\-[$€-2]\ * #,##0.00_-;_-[$€-2]\ * &quot;-&quot;??_-"/>
  </numFmts>
  <fonts count="11" x14ac:knownFonts="1">
    <font>
      <sz val="10"/>
      <name val="Arial"/>
    </font>
    <font>
      <sz val="10"/>
      <name val="Arial"/>
      <family val="2"/>
    </font>
    <font>
      <b/>
      <sz val="12"/>
      <name val="Arial"/>
      <family val="2"/>
    </font>
    <font>
      <b/>
      <sz val="8"/>
      <name val="Arial"/>
      <family val="2"/>
    </font>
    <font>
      <b/>
      <i/>
      <sz val="12"/>
      <name val="Arial"/>
      <family val="2"/>
    </font>
    <font>
      <sz val="12"/>
      <name val="Arial"/>
      <family val="2"/>
    </font>
    <font>
      <i/>
      <sz val="8"/>
      <name val="Arial"/>
      <family val="2"/>
    </font>
    <font>
      <b/>
      <sz val="14"/>
      <name val="Arial"/>
      <family val="2"/>
    </font>
    <font>
      <b/>
      <sz val="10"/>
      <name val="Arial"/>
      <family val="2"/>
    </font>
    <font>
      <sz val="8"/>
      <name val="Arial"/>
      <family val="2"/>
    </font>
    <font>
      <sz val="10"/>
      <name val="Arial"/>
      <family val="2"/>
    </font>
  </fonts>
  <fills count="3">
    <fill>
      <patternFill patternType="none"/>
    </fill>
    <fill>
      <patternFill patternType="gray125"/>
    </fill>
    <fill>
      <patternFill patternType="solid">
        <fgColor theme="0"/>
        <bgColor indexed="64"/>
      </patternFill>
    </fill>
  </fills>
  <borders count="18">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style="thin">
        <color indexed="64"/>
      </right>
      <top style="thin">
        <color indexed="64"/>
      </top>
      <bottom style="hair">
        <color indexed="64"/>
      </bottom>
      <diagonal/>
    </border>
    <border>
      <left style="medium">
        <color indexed="64"/>
      </left>
      <right/>
      <top/>
      <bottom/>
      <diagonal/>
    </border>
    <border>
      <left/>
      <right style="medium">
        <color indexed="64"/>
      </right>
      <top/>
      <bottom/>
      <diagonal/>
    </border>
    <border>
      <left/>
      <right style="medium">
        <color indexed="64"/>
      </right>
      <top/>
      <bottom style="double">
        <color indexed="64"/>
      </bottom>
      <diagonal/>
    </border>
  </borders>
  <cellStyleXfs count="3">
    <xf numFmtId="0" fontId="0" fillId="0" borderId="0"/>
    <xf numFmtId="167" fontId="1" fillId="0" borderId="0" applyFont="0" applyFill="0" applyBorder="0" applyAlignment="0" applyProtection="0"/>
    <xf numFmtId="0" fontId="10" fillId="0" borderId="0"/>
  </cellStyleXfs>
  <cellXfs count="127">
    <xf numFmtId="0" fontId="0" fillId="0" borderId="0" xfId="0"/>
    <xf numFmtId="0" fontId="0" fillId="0" borderId="1" xfId="0" applyFill="1" applyBorder="1" applyAlignment="1">
      <alignment horizontal="center"/>
    </xf>
    <xf numFmtId="0" fontId="0" fillId="0" borderId="2" xfId="0" applyFill="1" applyBorder="1" applyAlignment="1">
      <alignment horizontal="center"/>
    </xf>
    <xf numFmtId="0" fontId="0" fillId="0" borderId="2" xfId="0" applyFill="1" applyBorder="1" applyAlignment="1">
      <alignment horizontal="justify"/>
    </xf>
    <xf numFmtId="0" fontId="0" fillId="0" borderId="2" xfId="0" applyFill="1" applyBorder="1"/>
    <xf numFmtId="0" fontId="0" fillId="0" borderId="3" xfId="0" applyFill="1" applyBorder="1"/>
    <xf numFmtId="0" fontId="0" fillId="0" borderId="0" xfId="0" applyFill="1"/>
    <xf numFmtId="0" fontId="2" fillId="0" borderId="2" xfId="0" applyFont="1" applyFill="1" applyBorder="1" applyAlignment="1">
      <alignment horizontal="center"/>
    </xf>
    <xf numFmtId="0" fontId="0" fillId="0" borderId="4" xfId="0" applyFill="1" applyBorder="1" applyAlignment="1">
      <alignment horizontal="center"/>
    </xf>
    <xf numFmtId="0" fontId="2" fillId="0" borderId="0" xfId="0" applyFont="1" applyFill="1" applyBorder="1" applyAlignment="1">
      <alignment horizontal="center"/>
    </xf>
    <xf numFmtId="0" fontId="3" fillId="0" borderId="0" xfId="0" applyFont="1" applyFill="1" applyBorder="1" applyAlignment="1">
      <alignment horizontal="justify"/>
    </xf>
    <xf numFmtId="0" fontId="0" fillId="0" borderId="0" xfId="0" applyFill="1" applyBorder="1"/>
    <xf numFmtId="0" fontId="0" fillId="0" borderId="5" xfId="0" applyFill="1" applyBorder="1"/>
    <xf numFmtId="0" fontId="6" fillId="0" borderId="0" xfId="0" applyFont="1" applyFill="1" applyBorder="1" applyAlignment="1">
      <alignment horizontal="center"/>
    </xf>
    <xf numFmtId="0" fontId="4" fillId="0" borderId="0" xfId="0" applyFont="1" applyFill="1" applyBorder="1" applyAlignment="1">
      <alignment horizontal="justify" wrapText="1"/>
    </xf>
    <xf numFmtId="0" fontId="0" fillId="0" borderId="0" xfId="0" applyFill="1" applyBorder="1" applyAlignment="1">
      <alignment wrapText="1"/>
    </xf>
    <xf numFmtId="0" fontId="7" fillId="0" borderId="0" xfId="0" applyFont="1" applyFill="1" applyBorder="1" applyAlignment="1">
      <alignment horizontal="justify"/>
    </xf>
    <xf numFmtId="0" fontId="0" fillId="0" borderId="6" xfId="0" applyFill="1" applyBorder="1" applyAlignment="1">
      <alignment horizontal="center"/>
    </xf>
    <xf numFmtId="0" fontId="6" fillId="0" borderId="7" xfId="0" applyFont="1" applyFill="1" applyBorder="1" applyAlignment="1">
      <alignment horizontal="center"/>
    </xf>
    <xf numFmtId="0" fontId="3" fillId="0" borderId="7" xfId="0" applyFont="1" applyFill="1" applyBorder="1" applyAlignment="1">
      <alignment horizontal="justify" wrapText="1"/>
    </xf>
    <xf numFmtId="0" fontId="0" fillId="0" borderId="7" xfId="0" applyFill="1" applyBorder="1" applyAlignment="1">
      <alignment wrapText="1"/>
    </xf>
    <xf numFmtId="0" fontId="0" fillId="0" borderId="7" xfId="0" applyFill="1" applyBorder="1"/>
    <xf numFmtId="0" fontId="0" fillId="0" borderId="8" xfId="0" applyFill="1" applyBorder="1"/>
    <xf numFmtId="0" fontId="3" fillId="0" borderId="9" xfId="0" applyFont="1" applyFill="1" applyBorder="1" applyAlignment="1">
      <alignment horizontal="center" vertical="center"/>
    </xf>
    <xf numFmtId="0" fontId="3" fillId="0" borderId="9" xfId="0" applyFont="1" applyFill="1" applyBorder="1" applyAlignment="1">
      <alignment horizontal="justify" wrapText="1"/>
    </xf>
    <xf numFmtId="0" fontId="3" fillId="0" borderId="9" xfId="0" applyFont="1" applyFill="1" applyBorder="1" applyAlignment="1">
      <alignment horizontal="center" vertical="center" wrapText="1"/>
    </xf>
    <xf numFmtId="0" fontId="9" fillId="0" borderId="9" xfId="0" applyFont="1" applyFill="1" applyBorder="1" applyAlignment="1">
      <alignment horizontal="center" vertical="center" wrapText="1"/>
    </xf>
    <xf numFmtId="0" fontId="9" fillId="0" borderId="0" xfId="0" applyFont="1" applyFill="1" applyAlignment="1">
      <alignment horizontal="center" vertical="center" wrapText="1"/>
    </xf>
    <xf numFmtId="0" fontId="9" fillId="0" borderId="0" xfId="0" applyFont="1" applyFill="1" applyAlignment="1">
      <alignment wrapText="1"/>
    </xf>
    <xf numFmtId="0" fontId="10" fillId="0" borderId="9" xfId="0" applyFont="1" applyFill="1" applyBorder="1" applyAlignment="1">
      <alignment horizontal="center" vertical="top"/>
    </xf>
    <xf numFmtId="0" fontId="10" fillId="0" borderId="9" xfId="0" applyFont="1" applyFill="1" applyBorder="1" applyAlignment="1">
      <alignment horizontal="center" vertical="top" wrapText="1"/>
    </xf>
    <xf numFmtId="0" fontId="10" fillId="0" borderId="9" xfId="0" applyFont="1" applyFill="1" applyBorder="1" applyAlignment="1">
      <alignment horizontal="justify" wrapText="1"/>
    </xf>
    <xf numFmtId="0" fontId="0" fillId="0" borderId="9" xfId="0" applyFill="1" applyBorder="1"/>
    <xf numFmtId="2" fontId="9" fillId="0" borderId="9" xfId="0" applyNumberFormat="1" applyFont="1" applyFill="1" applyBorder="1"/>
    <xf numFmtId="164" fontId="10" fillId="0" borderId="9" xfId="0" applyNumberFormat="1" applyFont="1" applyFill="1" applyBorder="1"/>
    <xf numFmtId="165" fontId="9" fillId="0" borderId="0" xfId="0" applyNumberFormat="1" applyFont="1" applyFill="1"/>
    <xf numFmtId="166" fontId="0" fillId="0" borderId="0" xfId="0" applyNumberFormat="1" applyFill="1"/>
    <xf numFmtId="0" fontId="8" fillId="0" borderId="9" xfId="0" applyFont="1" applyFill="1" applyBorder="1" applyAlignment="1">
      <alignment vertical="top" wrapText="1"/>
    </xf>
    <xf numFmtId="0" fontId="10" fillId="0" borderId="9" xfId="0" applyFont="1" applyFill="1" applyBorder="1" applyAlignment="1">
      <alignment vertical="top" wrapText="1"/>
    </xf>
    <xf numFmtId="0" fontId="8" fillId="0" borderId="9" xfId="0" applyFont="1" applyFill="1" applyBorder="1" applyAlignment="1">
      <alignment horizontal="justify" wrapText="1"/>
    </xf>
    <xf numFmtId="0" fontId="8" fillId="0" borderId="9" xfId="0" applyFont="1" applyFill="1" applyBorder="1" applyAlignment="1">
      <alignment horizontal="left" vertical="top" wrapText="1"/>
    </xf>
    <xf numFmtId="0" fontId="10" fillId="0" borderId="9" xfId="0" applyFont="1" applyFill="1" applyBorder="1" applyAlignment="1">
      <alignment horizontal="center"/>
    </xf>
    <xf numFmtId="0" fontId="10" fillId="0" borderId="9" xfId="0" applyFont="1" applyFill="1" applyBorder="1" applyAlignment="1">
      <alignment vertical="top"/>
    </xf>
    <xf numFmtId="0" fontId="10" fillId="0" borderId="10" xfId="0" applyFont="1" applyFill="1" applyBorder="1" applyAlignment="1">
      <alignment horizontal="center" vertical="top"/>
    </xf>
    <xf numFmtId="0" fontId="10" fillId="0" borderId="10" xfId="0" applyFont="1" applyFill="1" applyBorder="1" applyAlignment="1">
      <alignment horizontal="center" vertical="top" wrapText="1"/>
    </xf>
    <xf numFmtId="0" fontId="10" fillId="0" borderId="10" xfId="0" applyFont="1" applyFill="1" applyBorder="1" applyAlignment="1">
      <alignment horizontal="justify" wrapText="1"/>
    </xf>
    <xf numFmtId="0" fontId="0" fillId="0" borderId="10" xfId="0" applyFill="1" applyBorder="1"/>
    <xf numFmtId="2" fontId="9" fillId="0" borderId="10" xfId="0" applyNumberFormat="1" applyFont="1" applyFill="1" applyBorder="1"/>
    <xf numFmtId="164" fontId="10" fillId="0" borderId="10" xfId="0" applyNumberFormat="1" applyFont="1" applyFill="1" applyBorder="1"/>
    <xf numFmtId="0" fontId="10" fillId="0" borderId="11" xfId="0" applyFont="1" applyFill="1" applyBorder="1" applyAlignment="1">
      <alignment horizontal="center" vertical="top"/>
    </xf>
    <xf numFmtId="0" fontId="10" fillId="0" borderId="12" xfId="0" applyFont="1" applyFill="1" applyBorder="1" applyAlignment="1">
      <alignment horizontal="center" vertical="top" wrapText="1"/>
    </xf>
    <xf numFmtId="0" fontId="7" fillId="0" borderId="12" xfId="0" applyFont="1" applyFill="1" applyBorder="1" applyAlignment="1">
      <alignment horizontal="left"/>
    </xf>
    <xf numFmtId="0" fontId="0" fillId="0" borderId="12" xfId="0" applyFill="1" applyBorder="1"/>
    <xf numFmtId="2" fontId="9" fillId="0" borderId="12" xfId="0" applyNumberFormat="1" applyFont="1" applyFill="1" applyBorder="1"/>
    <xf numFmtId="2" fontId="8" fillId="0" borderId="12" xfId="0" applyNumberFormat="1" applyFont="1" applyFill="1" applyBorder="1" applyAlignment="1">
      <alignment horizontal="right"/>
    </xf>
    <xf numFmtId="164" fontId="2" fillId="0" borderId="13" xfId="0" applyNumberFormat="1" applyFont="1" applyFill="1" applyBorder="1"/>
    <xf numFmtId="0" fontId="10" fillId="0" borderId="0" xfId="0" applyFont="1" applyFill="1" applyBorder="1" applyAlignment="1">
      <alignment horizontal="center" vertical="top"/>
    </xf>
    <xf numFmtId="0" fontId="10" fillId="0" borderId="0" xfId="0" applyFont="1" applyFill="1" applyBorder="1" applyAlignment="1">
      <alignment horizontal="center" vertical="top" wrapText="1"/>
    </xf>
    <xf numFmtId="0" fontId="7" fillId="0" borderId="0" xfId="0" applyFont="1" applyFill="1" applyBorder="1" applyAlignment="1">
      <alignment horizontal="left"/>
    </xf>
    <xf numFmtId="2" fontId="9" fillId="0" borderId="0" xfId="0" applyNumberFormat="1" applyFont="1" applyFill="1" applyBorder="1"/>
    <xf numFmtId="2" fontId="8" fillId="0" borderId="0" xfId="0" applyNumberFormat="1" applyFont="1" applyFill="1" applyBorder="1" applyAlignment="1">
      <alignment horizontal="right"/>
    </xf>
    <xf numFmtId="164" fontId="2" fillId="0" borderId="0" xfId="0" applyNumberFormat="1" applyFont="1" applyFill="1" applyBorder="1"/>
    <xf numFmtId="0" fontId="10" fillId="0" borderId="9" xfId="0" applyFont="1" applyFill="1" applyBorder="1" applyAlignment="1">
      <alignment horizontal="center" vertical="center"/>
    </xf>
    <xf numFmtId="0" fontId="10" fillId="0" borderId="14" xfId="0" applyFont="1" applyBorder="1" applyAlignment="1">
      <alignment horizontal="center" vertical="center" wrapText="1"/>
    </xf>
    <xf numFmtId="0" fontId="8" fillId="0" borderId="9" xfId="0" applyFont="1" applyFill="1" applyBorder="1" applyAlignment="1">
      <alignment vertical="center" wrapText="1"/>
    </xf>
    <xf numFmtId="4" fontId="10" fillId="0" borderId="14" xfId="0" applyNumberFormat="1" applyFont="1" applyBorder="1" applyAlignment="1">
      <alignment horizontal="right" vertical="center" wrapText="1"/>
    </xf>
    <xf numFmtId="164" fontId="10" fillId="0" borderId="9" xfId="0" applyNumberFormat="1" applyFont="1" applyFill="1" applyBorder="1" applyAlignment="1">
      <alignment vertical="center"/>
    </xf>
    <xf numFmtId="2" fontId="9" fillId="0" borderId="9" xfId="0" applyNumberFormat="1" applyFont="1" applyFill="1" applyBorder="1" applyAlignment="1">
      <alignment vertical="center"/>
    </xf>
    <xf numFmtId="0" fontId="10" fillId="0" borderId="9" xfId="0" applyFont="1" applyFill="1" applyBorder="1" applyAlignment="1">
      <alignment vertical="center"/>
    </xf>
    <xf numFmtId="2" fontId="8" fillId="0" borderId="9" xfId="0" applyNumberFormat="1" applyFont="1" applyFill="1" applyBorder="1" applyAlignment="1">
      <alignment horizontal="right" vertical="center"/>
    </xf>
    <xf numFmtId="2" fontId="8" fillId="0" borderId="9" xfId="0" applyNumberFormat="1" applyFont="1" applyFill="1" applyBorder="1" applyAlignment="1">
      <alignment horizontal="right"/>
    </xf>
    <xf numFmtId="0" fontId="10" fillId="0" borderId="15" xfId="0" applyFont="1" applyFill="1" applyBorder="1" applyAlignment="1">
      <alignment horizontal="center" vertical="top"/>
    </xf>
    <xf numFmtId="164" fontId="2" fillId="0" borderId="16" xfId="0" applyNumberFormat="1" applyFont="1" applyFill="1" applyBorder="1"/>
    <xf numFmtId="0" fontId="7" fillId="0" borderId="9" xfId="0" applyFont="1" applyFill="1" applyBorder="1" applyAlignment="1">
      <alignment horizontal="left"/>
    </xf>
    <xf numFmtId="164" fontId="2" fillId="0" borderId="9" xfId="0" applyNumberFormat="1" applyFont="1" applyFill="1" applyBorder="1"/>
    <xf numFmtId="0" fontId="10" fillId="2" borderId="9" xfId="0" applyFont="1" applyFill="1" applyBorder="1" applyAlignment="1">
      <alignment horizontal="center" vertical="top"/>
    </xf>
    <xf numFmtId="0" fontId="10" fillId="2" borderId="9" xfId="0" applyFont="1" applyFill="1" applyBorder="1" applyAlignment="1">
      <alignment horizontal="center" vertical="top" wrapText="1"/>
    </xf>
    <xf numFmtId="0" fontId="10" fillId="2" borderId="9" xfId="0" applyFont="1" applyFill="1" applyBorder="1" applyAlignment="1">
      <alignment horizontal="justify" wrapText="1"/>
    </xf>
    <xf numFmtId="0" fontId="0" fillId="2" borderId="9" xfId="0" applyFill="1" applyBorder="1"/>
    <xf numFmtId="2" fontId="9" fillId="2" borderId="9" xfId="0" applyNumberFormat="1" applyFont="1" applyFill="1" applyBorder="1"/>
    <xf numFmtId="2" fontId="8" fillId="2" borderId="9" xfId="0" applyNumberFormat="1" applyFont="1" applyFill="1" applyBorder="1" applyAlignment="1">
      <alignment horizontal="right"/>
    </xf>
    <xf numFmtId="164" fontId="8" fillId="2" borderId="9" xfId="0" applyNumberFormat="1" applyFont="1" applyFill="1" applyBorder="1"/>
    <xf numFmtId="0" fontId="0" fillId="2" borderId="9" xfId="0" applyFill="1" applyBorder="1" applyAlignment="1">
      <alignment horizontal="center"/>
    </xf>
    <xf numFmtId="1" fontId="9" fillId="2" borderId="9" xfId="0" applyNumberFormat="1" applyFont="1" applyFill="1" applyBorder="1" applyAlignment="1">
      <alignment horizontal="center"/>
    </xf>
    <xf numFmtId="165" fontId="9" fillId="2" borderId="9" xfId="0" applyNumberFormat="1" applyFont="1" applyFill="1" applyBorder="1"/>
    <xf numFmtId="165" fontId="9" fillId="2" borderId="9" xfId="0" applyNumberFormat="1" applyFont="1" applyFill="1" applyBorder="1" applyAlignment="1">
      <alignment wrapText="1"/>
    </xf>
    <xf numFmtId="0" fontId="9" fillId="2" borderId="9" xfId="0" applyFont="1" applyFill="1" applyBorder="1" applyAlignment="1">
      <alignment horizontal="center"/>
    </xf>
    <xf numFmtId="0" fontId="9" fillId="2" borderId="9" xfId="0" applyFont="1" applyFill="1" applyBorder="1"/>
    <xf numFmtId="0" fontId="9" fillId="2" borderId="9" xfId="0" applyFont="1" applyFill="1" applyBorder="1" applyAlignment="1">
      <alignment wrapText="1"/>
    </xf>
    <xf numFmtId="0" fontId="9" fillId="0" borderId="0" xfId="0" applyFont="1" applyFill="1" applyAlignment="1">
      <alignment horizontal="center"/>
    </xf>
    <xf numFmtId="0" fontId="10" fillId="0" borderId="0" xfId="0" applyFont="1" applyFill="1" applyAlignment="1">
      <alignment horizontal="justify" wrapText="1"/>
    </xf>
    <xf numFmtId="2" fontId="9" fillId="0" borderId="0" xfId="0" applyNumberFormat="1" applyFont="1" applyFill="1"/>
    <xf numFmtId="0" fontId="0" fillId="0" borderId="0" xfId="0" applyFill="1" applyAlignment="1">
      <alignment horizontal="center"/>
    </xf>
    <xf numFmtId="0" fontId="0" fillId="0" borderId="0" xfId="0" applyFill="1" applyAlignment="1">
      <alignment wrapText="1"/>
    </xf>
    <xf numFmtId="0" fontId="3" fillId="0" borderId="0" xfId="0" applyFont="1" applyFill="1" applyAlignment="1">
      <alignment horizontal="center"/>
    </xf>
    <xf numFmtId="164" fontId="8" fillId="0" borderId="0" xfId="0" applyNumberFormat="1" applyFont="1" applyFill="1"/>
    <xf numFmtId="0" fontId="0" fillId="0" borderId="0" xfId="0" applyFill="1" applyAlignment="1">
      <alignment horizontal="justify"/>
    </xf>
    <xf numFmtId="164" fontId="10" fillId="0" borderId="9" xfId="0" applyNumberFormat="1" applyFont="1" applyFill="1" applyBorder="1" applyAlignment="1">
      <alignment horizontal="right"/>
    </xf>
    <xf numFmtId="0" fontId="8" fillId="0" borderId="0" xfId="0" applyFont="1" applyFill="1" applyAlignment="1">
      <alignment horizontal="center"/>
    </xf>
    <xf numFmtId="0" fontId="8" fillId="0" borderId="0" xfId="0" applyFont="1" applyFill="1" applyAlignment="1">
      <alignment horizontal="justify"/>
    </xf>
    <xf numFmtId="165" fontId="8" fillId="0" borderId="0" xfId="0" applyNumberFormat="1" applyFont="1" applyFill="1"/>
    <xf numFmtId="0" fontId="0" fillId="0" borderId="9" xfId="0" applyFill="1" applyBorder="1" applyAlignment="1">
      <alignment horizontal="right"/>
    </xf>
    <xf numFmtId="164" fontId="10" fillId="0" borderId="0" xfId="0" applyNumberFormat="1" applyFont="1" applyFill="1" applyBorder="1" applyAlignment="1">
      <alignment horizontal="right"/>
    </xf>
    <xf numFmtId="164" fontId="9" fillId="0" borderId="0" xfId="0" applyNumberFormat="1" applyFont="1" applyFill="1"/>
    <xf numFmtId="167" fontId="0" fillId="0" borderId="0" xfId="1" applyFont="1" applyFill="1"/>
    <xf numFmtId="166" fontId="8" fillId="0" borderId="0" xfId="0" applyNumberFormat="1" applyFont="1" applyFill="1"/>
    <xf numFmtId="164" fontId="2" fillId="0" borderId="17" xfId="0" applyNumberFormat="1" applyFont="1" applyFill="1" applyBorder="1"/>
    <xf numFmtId="0" fontId="10" fillId="0" borderId="0" xfId="0" applyFont="1" applyFill="1" applyBorder="1" applyAlignment="1">
      <alignment horizontal="justify" wrapText="1"/>
    </xf>
    <xf numFmtId="164" fontId="10" fillId="0" borderId="0" xfId="0" applyNumberFormat="1" applyFont="1" applyFill="1" applyBorder="1"/>
    <xf numFmtId="165" fontId="9" fillId="0" borderId="0" xfId="0" applyNumberFormat="1" applyFont="1" applyFill="1" applyBorder="1"/>
    <xf numFmtId="166" fontId="0" fillId="0" borderId="0" xfId="0" applyNumberFormat="1" applyFill="1" applyBorder="1"/>
    <xf numFmtId="0" fontId="8" fillId="0" borderId="10" xfId="0" applyFont="1" applyFill="1" applyBorder="1" applyAlignment="1">
      <alignment vertical="center" wrapText="1"/>
    </xf>
    <xf numFmtId="0" fontId="8" fillId="0" borderId="0" xfId="0" applyFont="1" applyFill="1" applyBorder="1" applyAlignment="1">
      <alignment vertical="center" wrapText="1"/>
    </xf>
    <xf numFmtId="164" fontId="2" fillId="0" borderId="10" xfId="0" applyNumberFormat="1" applyFont="1" applyFill="1" applyBorder="1"/>
    <xf numFmtId="0" fontId="7" fillId="0" borderId="4" xfId="0" applyFont="1" applyFill="1" applyBorder="1" applyAlignment="1">
      <alignment horizontal="left"/>
    </xf>
    <xf numFmtId="0" fontId="7" fillId="0" borderId="7" xfId="0" applyFont="1" applyFill="1" applyBorder="1" applyAlignment="1">
      <alignment horizontal="center"/>
    </xf>
    <xf numFmtId="0" fontId="8" fillId="0" borderId="0" xfId="0" applyFont="1" applyFill="1" applyBorder="1" applyAlignment="1">
      <alignment horizontal="center" wrapText="1"/>
    </xf>
    <xf numFmtId="0" fontId="8" fillId="0" borderId="5" xfId="0" applyFont="1" applyFill="1" applyBorder="1" applyAlignment="1">
      <alignment horizontal="center" wrapText="1"/>
    </xf>
    <xf numFmtId="0" fontId="8" fillId="0" borderId="0" xfId="0" applyFont="1" applyFill="1" applyBorder="1" applyAlignment="1">
      <alignment horizontal="left" wrapText="1"/>
    </xf>
    <xf numFmtId="0" fontId="0" fillId="0" borderId="0" xfId="0" applyFill="1" applyAlignment="1">
      <alignment horizontal="left" wrapText="1"/>
    </xf>
    <xf numFmtId="0" fontId="4" fillId="0" borderId="0" xfId="0" applyFont="1" applyFill="1" applyBorder="1" applyAlignment="1">
      <alignment horizontal="center" vertical="center" wrapText="1"/>
    </xf>
    <xf numFmtId="0" fontId="5" fillId="0" borderId="0" xfId="0" applyFont="1" applyFill="1" applyBorder="1" applyAlignment="1">
      <alignment horizontal="center" vertical="center" wrapText="1"/>
    </xf>
    <xf numFmtId="0" fontId="5" fillId="0" borderId="0" xfId="0" applyFont="1" applyAlignment="1">
      <alignment vertical="center"/>
    </xf>
    <xf numFmtId="0" fontId="0" fillId="0" borderId="0" xfId="0" applyAlignment="1">
      <alignment vertical="center"/>
    </xf>
    <xf numFmtId="0" fontId="7" fillId="0" borderId="0" xfId="0" applyFont="1" applyFill="1" applyBorder="1" applyAlignment="1">
      <alignment horizontal="center"/>
    </xf>
    <xf numFmtId="0" fontId="0" fillId="0" borderId="0" xfId="0" applyAlignment="1">
      <alignment horizontal="center"/>
    </xf>
    <xf numFmtId="0" fontId="8" fillId="0" borderId="5" xfId="0" applyFont="1" applyFill="1" applyBorder="1" applyAlignment="1">
      <alignment horizontal="left" wrapText="1"/>
    </xf>
  </cellXfs>
  <cellStyles count="3">
    <cellStyle name="Euro" xfId="1"/>
    <cellStyle name="Normale" xfId="0" builtinId="0"/>
    <cellStyle name="Normale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35"/>
  <sheetViews>
    <sheetView tabSelected="1" view="pageBreakPreview" zoomScale="90" zoomScaleNormal="100" zoomScaleSheetLayoutView="90" workbookViewId="0">
      <selection activeCell="F69" sqref="F69"/>
    </sheetView>
  </sheetViews>
  <sheetFormatPr defaultRowHeight="12.75" x14ac:dyDescent="0.2"/>
  <cols>
    <col min="1" max="1" width="3.42578125" style="92" customWidth="1"/>
    <col min="2" max="2" width="14.5703125" style="92" customWidth="1"/>
    <col min="3" max="3" width="66.7109375" style="96" customWidth="1"/>
    <col min="4" max="4" width="6.85546875" style="6" customWidth="1"/>
    <col min="5" max="5" width="11.85546875" style="6" customWidth="1"/>
    <col min="6" max="6" width="12.28515625" style="6" customWidth="1"/>
    <col min="7" max="7" width="6.5703125" style="6" customWidth="1"/>
    <col min="8" max="9" width="6.7109375" style="6" customWidth="1"/>
    <col min="10" max="10" width="7.42578125" style="6" customWidth="1"/>
    <col min="11" max="11" width="8.140625" style="6" customWidth="1"/>
    <col min="12" max="12" width="8.85546875" style="6" customWidth="1"/>
    <col min="13" max="13" width="15.5703125" style="6" customWidth="1"/>
    <col min="14" max="14" width="13.7109375" style="6" hidden="1" customWidth="1"/>
    <col min="15" max="15" width="13.85546875" style="6" bestFit="1" customWidth="1"/>
    <col min="16" max="16384" width="9.140625" style="6"/>
  </cols>
  <sheetData>
    <row r="1" spans="1:15" x14ac:dyDescent="0.2">
      <c r="A1" s="1"/>
      <c r="B1" s="2"/>
      <c r="C1" s="3"/>
      <c r="D1" s="4"/>
      <c r="E1" s="4"/>
      <c r="F1" s="4"/>
      <c r="G1" s="4"/>
      <c r="H1" s="4"/>
      <c r="I1" s="4"/>
      <c r="J1" s="4"/>
      <c r="K1" s="4"/>
      <c r="L1" s="4"/>
      <c r="M1" s="5"/>
    </row>
    <row r="2" spans="1:15" ht="15.75" x14ac:dyDescent="0.25">
      <c r="A2" s="1"/>
      <c r="B2" s="7"/>
      <c r="C2" s="3"/>
      <c r="D2" s="4"/>
      <c r="E2" s="4"/>
      <c r="F2" s="4"/>
      <c r="G2" s="4"/>
      <c r="H2" s="4"/>
      <c r="I2" s="4"/>
      <c r="J2" s="4"/>
      <c r="K2" s="4"/>
      <c r="L2" s="4"/>
      <c r="M2" s="5"/>
    </row>
    <row r="3" spans="1:15" ht="15.75" x14ac:dyDescent="0.25">
      <c r="A3" s="8"/>
      <c r="B3" s="9"/>
      <c r="C3" s="10"/>
      <c r="D3" s="11"/>
      <c r="E3" s="11"/>
      <c r="F3" s="11"/>
      <c r="G3" s="11"/>
      <c r="H3" s="11"/>
      <c r="I3" s="11"/>
      <c r="J3" s="11"/>
      <c r="K3" s="11"/>
      <c r="L3" s="11"/>
      <c r="M3" s="12"/>
    </row>
    <row r="4" spans="1:15" ht="18.75" customHeight="1" x14ac:dyDescent="0.2">
      <c r="A4" s="8"/>
      <c r="B4" s="120" t="s">
        <v>0</v>
      </c>
      <c r="C4" s="121"/>
      <c r="D4" s="120"/>
      <c r="E4" s="120"/>
      <c r="F4" s="120"/>
      <c r="G4" s="120"/>
      <c r="H4" s="120"/>
      <c r="I4" s="120"/>
      <c r="J4" s="120"/>
      <c r="K4" s="11"/>
      <c r="L4" s="11"/>
      <c r="M4" s="12"/>
    </row>
    <row r="5" spans="1:15" ht="22.5" customHeight="1" x14ac:dyDescent="0.2">
      <c r="A5" s="8"/>
      <c r="B5" s="120" t="s">
        <v>1</v>
      </c>
      <c r="C5" s="120"/>
      <c r="D5" s="120"/>
      <c r="E5" s="120"/>
      <c r="F5" s="120"/>
      <c r="G5" s="120"/>
      <c r="H5" s="120"/>
      <c r="I5" s="120"/>
      <c r="J5" s="120"/>
      <c r="K5" s="122"/>
      <c r="L5" s="123"/>
      <c r="M5" s="12"/>
    </row>
    <row r="6" spans="1:15" ht="22.5" customHeight="1" x14ac:dyDescent="0.2">
      <c r="A6" s="8"/>
      <c r="B6" s="122"/>
      <c r="C6" s="122"/>
      <c r="D6" s="122"/>
      <c r="E6" s="122"/>
      <c r="F6" s="122"/>
      <c r="G6" s="122"/>
      <c r="H6" s="122"/>
      <c r="I6" s="122"/>
      <c r="J6" s="122"/>
      <c r="K6" s="122"/>
      <c r="L6" s="123"/>
      <c r="M6" s="12"/>
    </row>
    <row r="7" spans="1:15" ht="15" x14ac:dyDescent="0.2">
      <c r="A7" s="8"/>
      <c r="B7" s="13"/>
      <c r="C7" s="14"/>
      <c r="D7" s="15"/>
      <c r="E7" s="11"/>
      <c r="F7" s="11"/>
      <c r="G7" s="11"/>
      <c r="H7" s="11"/>
      <c r="I7" s="11"/>
      <c r="J7" s="11"/>
      <c r="K7" s="11"/>
      <c r="L7" s="11"/>
      <c r="M7" s="12"/>
    </row>
    <row r="8" spans="1:15" ht="18" x14ac:dyDescent="0.25">
      <c r="A8" s="8"/>
      <c r="B8" s="124" t="s">
        <v>2</v>
      </c>
      <c r="C8" s="125"/>
      <c r="D8" s="125"/>
      <c r="E8" s="125"/>
      <c r="F8" s="125"/>
      <c r="G8" s="125"/>
      <c r="H8" s="125"/>
      <c r="I8" s="125"/>
      <c r="J8" s="125"/>
      <c r="K8" s="125"/>
      <c r="L8" s="125"/>
      <c r="M8" s="12"/>
    </row>
    <row r="9" spans="1:15" ht="18" x14ac:dyDescent="0.25">
      <c r="A9" s="8"/>
      <c r="B9" s="13"/>
      <c r="C9" s="16"/>
      <c r="D9" s="15"/>
      <c r="E9" s="11"/>
      <c r="F9" s="11"/>
      <c r="G9" s="11"/>
      <c r="H9" s="11"/>
      <c r="I9" s="11"/>
      <c r="J9" s="11"/>
      <c r="K9" s="11"/>
      <c r="L9" s="11"/>
      <c r="M9" s="12"/>
    </row>
    <row r="10" spans="1:15" x14ac:dyDescent="0.2">
      <c r="A10" s="8"/>
      <c r="B10" s="118" t="s">
        <v>3</v>
      </c>
      <c r="C10" s="118"/>
      <c r="D10" s="118"/>
      <c r="E10" s="118"/>
      <c r="F10" s="118"/>
      <c r="G10" s="118"/>
      <c r="H10" s="118"/>
      <c r="I10" s="118"/>
      <c r="J10" s="118"/>
      <c r="K10" s="118"/>
      <c r="L10" s="118"/>
      <c r="M10" s="126"/>
    </row>
    <row r="11" spans="1:15" x14ac:dyDescent="0.2">
      <c r="A11" s="8"/>
      <c r="B11" s="118" t="s">
        <v>4</v>
      </c>
      <c r="C11" s="119"/>
      <c r="D11" s="119"/>
      <c r="E11" s="119"/>
      <c r="F11" s="119"/>
      <c r="G11" s="116"/>
      <c r="H11" s="116"/>
      <c r="I11" s="116"/>
      <c r="J11" s="116"/>
      <c r="K11" s="116"/>
      <c r="L11" s="116"/>
      <c r="M11" s="117"/>
    </row>
    <row r="12" spans="1:15" x14ac:dyDescent="0.2">
      <c r="A12" s="8"/>
      <c r="B12" s="118" t="s">
        <v>5</v>
      </c>
      <c r="C12" s="119"/>
      <c r="D12" s="119"/>
      <c r="E12" s="119"/>
      <c r="F12" s="119"/>
      <c r="G12" s="116"/>
      <c r="H12" s="116"/>
      <c r="I12" s="116"/>
      <c r="J12" s="116"/>
      <c r="K12" s="116"/>
      <c r="L12" s="116"/>
      <c r="M12" s="117"/>
    </row>
    <row r="13" spans="1:15" x14ac:dyDescent="0.2">
      <c r="A13" s="8"/>
      <c r="B13" s="118" t="s">
        <v>6</v>
      </c>
      <c r="C13" s="119"/>
      <c r="D13" s="119"/>
      <c r="E13" s="119"/>
      <c r="F13" s="119"/>
      <c r="G13" s="116"/>
      <c r="H13" s="116"/>
      <c r="I13" s="116"/>
      <c r="J13" s="116"/>
      <c r="K13" s="116"/>
      <c r="L13" s="116"/>
      <c r="M13" s="117"/>
    </row>
    <row r="14" spans="1:15" x14ac:dyDescent="0.2">
      <c r="A14" s="17"/>
      <c r="B14" s="18"/>
      <c r="C14" s="19"/>
      <c r="D14" s="20"/>
      <c r="E14" s="21"/>
      <c r="F14" s="21"/>
      <c r="G14" s="21"/>
      <c r="H14" s="21"/>
      <c r="I14" s="21"/>
      <c r="J14" s="21"/>
      <c r="K14" s="21"/>
      <c r="L14" s="21"/>
      <c r="M14" s="22"/>
    </row>
    <row r="15" spans="1:15" ht="22.5" x14ac:dyDescent="0.2">
      <c r="A15" s="23" t="s">
        <v>7</v>
      </c>
      <c r="B15" s="23" t="s">
        <v>8</v>
      </c>
      <c r="C15" s="24" t="s">
        <v>9</v>
      </c>
      <c r="D15" s="25" t="s">
        <v>10</v>
      </c>
      <c r="E15" s="25" t="s">
        <v>11</v>
      </c>
      <c r="F15" s="25" t="s">
        <v>12</v>
      </c>
      <c r="G15" s="26" t="s">
        <v>13</v>
      </c>
      <c r="H15" s="26" t="s">
        <v>14</v>
      </c>
      <c r="I15" s="26" t="s">
        <v>15</v>
      </c>
      <c r="J15" s="26" t="s">
        <v>16</v>
      </c>
      <c r="K15" s="26" t="s">
        <v>17</v>
      </c>
      <c r="L15" s="26" t="s">
        <v>18</v>
      </c>
      <c r="M15" s="25" t="s">
        <v>19</v>
      </c>
      <c r="N15" s="27" t="s">
        <v>20</v>
      </c>
      <c r="O15" s="28"/>
    </row>
    <row r="16" spans="1:15" x14ac:dyDescent="0.2">
      <c r="A16" s="29"/>
      <c r="B16" s="30"/>
      <c r="C16" s="31"/>
      <c r="D16" s="32"/>
      <c r="E16" s="33"/>
      <c r="F16" s="34"/>
      <c r="G16" s="33"/>
      <c r="H16" s="33"/>
      <c r="I16" s="33"/>
      <c r="J16" s="33"/>
      <c r="K16" s="33"/>
      <c r="L16" s="33"/>
      <c r="M16" s="34"/>
      <c r="N16" s="35"/>
      <c r="O16" s="36"/>
    </row>
    <row r="17" spans="1:15" ht="147.75" customHeight="1" x14ac:dyDescent="0.2">
      <c r="A17" s="29"/>
      <c r="B17" s="30"/>
      <c r="C17" s="37" t="s">
        <v>21</v>
      </c>
      <c r="D17" s="32"/>
      <c r="E17" s="33"/>
      <c r="F17" s="34"/>
      <c r="G17" s="33"/>
      <c r="H17" s="33"/>
      <c r="I17" s="33"/>
      <c r="J17" s="33"/>
      <c r="K17" s="33"/>
      <c r="L17" s="33"/>
      <c r="M17" s="34"/>
      <c r="N17" s="35"/>
      <c r="O17" s="36"/>
    </row>
    <row r="18" spans="1:15" x14ac:dyDescent="0.2">
      <c r="A18" s="29">
        <v>1</v>
      </c>
      <c r="B18" s="30" t="s">
        <v>22</v>
      </c>
      <c r="C18" s="38" t="s">
        <v>23</v>
      </c>
      <c r="D18" s="32"/>
      <c r="E18" s="33"/>
      <c r="F18" s="34"/>
      <c r="G18" s="33"/>
      <c r="H18" s="33"/>
      <c r="I18" s="33"/>
      <c r="J18" s="33"/>
      <c r="K18" s="33"/>
      <c r="L18" s="33"/>
      <c r="M18" s="34"/>
      <c r="N18" s="35"/>
      <c r="O18" s="36"/>
    </row>
    <row r="19" spans="1:15" x14ac:dyDescent="0.2">
      <c r="A19" s="29"/>
      <c r="B19" s="30"/>
      <c r="C19" s="31" t="s">
        <v>24</v>
      </c>
      <c r="D19" s="32" t="s">
        <v>25</v>
      </c>
      <c r="E19" s="33">
        <f>L19</f>
        <v>360</v>
      </c>
      <c r="F19" s="34">
        <v>22.64</v>
      </c>
      <c r="G19" s="33">
        <v>90</v>
      </c>
      <c r="H19" s="33">
        <v>4</v>
      </c>
      <c r="I19" s="33"/>
      <c r="J19" s="33"/>
      <c r="K19" s="33">
        <f>PRODUCT(G19:J19)</f>
        <v>360</v>
      </c>
      <c r="L19" s="33">
        <f>K19</f>
        <v>360</v>
      </c>
      <c r="M19" s="34">
        <f>+L19*F19</f>
        <v>8150.4000000000005</v>
      </c>
      <c r="N19" s="35"/>
      <c r="O19" s="36"/>
    </row>
    <row r="20" spans="1:15" x14ac:dyDescent="0.2">
      <c r="A20" s="29"/>
      <c r="B20" s="30"/>
      <c r="C20" s="31"/>
      <c r="D20" s="32"/>
      <c r="E20" s="33"/>
      <c r="F20" s="34"/>
      <c r="G20" s="33"/>
      <c r="H20" s="33"/>
      <c r="I20" s="33"/>
      <c r="J20" s="33"/>
      <c r="K20" s="33"/>
      <c r="L20" s="33"/>
      <c r="M20" s="34"/>
      <c r="N20" s="35"/>
      <c r="O20" s="36"/>
    </row>
    <row r="21" spans="1:15" ht="80.25" customHeight="1" x14ac:dyDescent="0.2">
      <c r="A21" s="29"/>
      <c r="B21" s="30"/>
      <c r="C21" s="37" t="s">
        <v>26</v>
      </c>
      <c r="D21" s="32"/>
      <c r="E21" s="33"/>
      <c r="F21" s="34"/>
      <c r="G21" s="33"/>
      <c r="H21" s="33"/>
      <c r="I21" s="33"/>
      <c r="J21" s="33"/>
      <c r="K21" s="33"/>
      <c r="L21" s="33"/>
      <c r="M21" s="34"/>
      <c r="N21" s="35"/>
      <c r="O21" s="36"/>
    </row>
    <row r="22" spans="1:15" x14ac:dyDescent="0.2">
      <c r="A22" s="29">
        <v>2</v>
      </c>
      <c r="B22" s="30" t="s">
        <v>27</v>
      </c>
      <c r="C22" s="38" t="s">
        <v>28</v>
      </c>
      <c r="D22" s="32"/>
      <c r="E22" s="33"/>
      <c r="F22" s="34"/>
      <c r="G22" s="33"/>
      <c r="H22" s="33"/>
      <c r="I22" s="33"/>
      <c r="J22" s="33"/>
      <c r="K22" s="33"/>
      <c r="L22" s="33"/>
      <c r="M22" s="34"/>
      <c r="N22" s="35"/>
      <c r="O22" s="36"/>
    </row>
    <row r="23" spans="1:15" x14ac:dyDescent="0.2">
      <c r="A23" s="29"/>
      <c r="B23" s="30"/>
      <c r="C23" s="31" t="s">
        <v>29</v>
      </c>
      <c r="D23" s="32" t="s">
        <v>25</v>
      </c>
      <c r="E23" s="33">
        <f>L23</f>
        <v>270</v>
      </c>
      <c r="F23" s="34">
        <v>5.0999999999999996</v>
      </c>
      <c r="G23" s="33">
        <v>18</v>
      </c>
      <c r="H23" s="33">
        <v>7.5</v>
      </c>
      <c r="I23" s="33"/>
      <c r="J23" s="33">
        <v>2</v>
      </c>
      <c r="K23" s="33">
        <f>PRODUCT(G23:J23)</f>
        <v>270</v>
      </c>
      <c r="L23" s="33">
        <f>K23</f>
        <v>270</v>
      </c>
      <c r="M23" s="34">
        <f>+L23*F23</f>
        <v>1377</v>
      </c>
      <c r="N23" s="35"/>
      <c r="O23" s="36"/>
    </row>
    <row r="24" spans="1:15" x14ac:dyDescent="0.2">
      <c r="A24" s="29"/>
      <c r="B24" s="30"/>
      <c r="C24" s="31"/>
      <c r="D24" s="32"/>
      <c r="E24" s="33"/>
      <c r="F24" s="34"/>
      <c r="G24" s="33"/>
      <c r="H24" s="33"/>
      <c r="I24" s="33"/>
      <c r="J24" s="33"/>
      <c r="K24" s="33"/>
      <c r="L24" s="33"/>
      <c r="M24" s="34"/>
      <c r="N24" s="35"/>
      <c r="O24" s="36"/>
    </row>
    <row r="25" spans="1:15" ht="31.5" customHeight="1" x14ac:dyDescent="0.2">
      <c r="A25" s="29"/>
      <c r="B25" s="30"/>
      <c r="C25" s="37" t="s">
        <v>30</v>
      </c>
      <c r="D25" s="32"/>
      <c r="E25" s="33"/>
      <c r="F25" s="34"/>
      <c r="G25" s="33"/>
      <c r="H25" s="33"/>
      <c r="I25" s="33"/>
      <c r="J25" s="33"/>
      <c r="K25" s="33"/>
      <c r="L25" s="33"/>
      <c r="M25" s="34"/>
      <c r="N25" s="35"/>
      <c r="O25" s="36"/>
    </row>
    <row r="26" spans="1:15" x14ac:dyDescent="0.2">
      <c r="A26" s="29">
        <v>3</v>
      </c>
      <c r="B26" s="30" t="s">
        <v>31</v>
      </c>
      <c r="C26" s="38" t="s">
        <v>28</v>
      </c>
      <c r="D26" s="32"/>
      <c r="E26" s="33"/>
      <c r="F26" s="34"/>
      <c r="G26" s="33"/>
      <c r="H26" s="33"/>
      <c r="I26" s="33"/>
      <c r="J26" s="33"/>
      <c r="K26" s="33"/>
      <c r="L26" s="33"/>
      <c r="M26" s="34"/>
      <c r="N26" s="35"/>
      <c r="O26" s="36"/>
    </row>
    <row r="27" spans="1:15" x14ac:dyDescent="0.2">
      <c r="A27" s="29"/>
      <c r="B27" s="30"/>
      <c r="C27" s="31" t="s">
        <v>29</v>
      </c>
      <c r="D27" s="32" t="s">
        <v>25</v>
      </c>
      <c r="E27" s="33">
        <f>L27</f>
        <v>144</v>
      </c>
      <c r="F27" s="34">
        <v>0.51</v>
      </c>
      <c r="G27" s="33">
        <v>10</v>
      </c>
      <c r="H27" s="33">
        <v>7.2</v>
      </c>
      <c r="I27" s="33"/>
      <c r="J27" s="33">
        <v>2</v>
      </c>
      <c r="K27" s="33">
        <f>PRODUCT(G27:J27)</f>
        <v>144</v>
      </c>
      <c r="L27" s="33">
        <f>K27</f>
        <v>144</v>
      </c>
      <c r="M27" s="34">
        <f>+L27*F27</f>
        <v>73.44</v>
      </c>
      <c r="N27" s="35"/>
      <c r="O27" s="36"/>
    </row>
    <row r="28" spans="1:15" x14ac:dyDescent="0.2">
      <c r="A28" s="29"/>
      <c r="B28" s="30"/>
      <c r="C28" s="31"/>
      <c r="D28" s="32"/>
      <c r="E28" s="33"/>
      <c r="F28" s="34"/>
      <c r="G28" s="33"/>
      <c r="H28" s="33"/>
      <c r="I28" s="33"/>
      <c r="J28" s="33"/>
      <c r="K28" s="33"/>
      <c r="L28" s="33"/>
      <c r="M28" s="34"/>
      <c r="N28" s="35"/>
      <c r="O28" s="36"/>
    </row>
    <row r="29" spans="1:15" ht="130.5" customHeight="1" x14ac:dyDescent="0.2">
      <c r="A29" s="29"/>
      <c r="B29" s="30"/>
      <c r="C29" s="39" t="s">
        <v>32</v>
      </c>
      <c r="D29" s="32"/>
      <c r="E29" s="33"/>
      <c r="F29" s="34"/>
      <c r="G29" s="33"/>
      <c r="H29" s="33"/>
      <c r="I29" s="33"/>
      <c r="J29" s="33"/>
      <c r="K29" s="33"/>
      <c r="L29" s="33"/>
      <c r="M29" s="34"/>
      <c r="N29" s="35"/>
      <c r="O29" s="36"/>
    </row>
    <row r="30" spans="1:15" x14ac:dyDescent="0.2">
      <c r="A30" s="29">
        <v>4</v>
      </c>
      <c r="B30" s="30" t="s">
        <v>33</v>
      </c>
      <c r="C30" s="31" t="s">
        <v>34</v>
      </c>
      <c r="D30" s="32" t="s">
        <v>35</v>
      </c>
      <c r="E30" s="33">
        <f>L30</f>
        <v>2700</v>
      </c>
      <c r="F30" s="34">
        <v>0.72</v>
      </c>
      <c r="G30" s="33">
        <v>18</v>
      </c>
      <c r="H30" s="33">
        <v>7.5</v>
      </c>
      <c r="I30" s="33">
        <v>2</v>
      </c>
      <c r="J30" s="33">
        <v>10</v>
      </c>
      <c r="K30" s="33">
        <f>PRODUCT(G30:J30)</f>
        <v>2700</v>
      </c>
      <c r="L30" s="33">
        <f>K30</f>
        <v>2700</v>
      </c>
      <c r="M30" s="34">
        <f>+L30*F30</f>
        <v>1944</v>
      </c>
      <c r="N30" s="35"/>
      <c r="O30" s="36"/>
    </row>
    <row r="31" spans="1:15" x14ac:dyDescent="0.2">
      <c r="A31" s="29"/>
      <c r="B31" s="30" t="s">
        <v>33</v>
      </c>
      <c r="C31" s="31" t="s">
        <v>36</v>
      </c>
      <c r="D31" s="32" t="s">
        <v>35</v>
      </c>
      <c r="E31" s="33">
        <f>L31</f>
        <v>240</v>
      </c>
      <c r="F31" s="34">
        <v>0.72</v>
      </c>
      <c r="G31" s="33">
        <v>15</v>
      </c>
      <c r="H31" s="33">
        <v>0.2</v>
      </c>
      <c r="I31" s="33">
        <v>16</v>
      </c>
      <c r="J31" s="33">
        <v>5</v>
      </c>
      <c r="K31" s="33">
        <f>PRODUCT(G31:J31)</f>
        <v>240</v>
      </c>
      <c r="L31" s="33">
        <f>K31</f>
        <v>240</v>
      </c>
      <c r="M31" s="34">
        <f>+L31*F31</f>
        <v>172.79999999999998</v>
      </c>
      <c r="N31" s="35"/>
      <c r="O31" s="36"/>
    </row>
    <row r="32" spans="1:15" x14ac:dyDescent="0.2">
      <c r="A32" s="29">
        <v>5</v>
      </c>
      <c r="B32" s="30" t="s">
        <v>37</v>
      </c>
      <c r="C32" s="31" t="s">
        <v>38</v>
      </c>
      <c r="D32" s="32" t="s">
        <v>35</v>
      </c>
      <c r="E32" s="33">
        <f>L32</f>
        <v>2700</v>
      </c>
      <c r="F32" s="34">
        <v>0.56999999999999995</v>
      </c>
      <c r="G32" s="33">
        <v>18</v>
      </c>
      <c r="H32" s="33">
        <v>7.5</v>
      </c>
      <c r="I32" s="33">
        <v>2</v>
      </c>
      <c r="J32" s="33">
        <v>10</v>
      </c>
      <c r="K32" s="33">
        <f>PRODUCT(G32:J32)</f>
        <v>2700</v>
      </c>
      <c r="L32" s="33">
        <f>K32</f>
        <v>2700</v>
      </c>
      <c r="M32" s="34">
        <f>+L32*F32</f>
        <v>1538.9999999999998</v>
      </c>
      <c r="N32" s="35"/>
      <c r="O32" s="36"/>
    </row>
    <row r="33" spans="1:15" x14ac:dyDescent="0.2">
      <c r="A33" s="29"/>
      <c r="B33" s="30" t="s">
        <v>37</v>
      </c>
      <c r="C33" s="31" t="s">
        <v>39</v>
      </c>
      <c r="D33" s="32" t="s">
        <v>35</v>
      </c>
      <c r="E33" s="33">
        <f>L33</f>
        <v>480</v>
      </c>
      <c r="F33" s="34">
        <v>0.56999999999999995</v>
      </c>
      <c r="G33" s="33">
        <v>15</v>
      </c>
      <c r="H33" s="33">
        <v>0.2</v>
      </c>
      <c r="I33" s="33">
        <v>16</v>
      </c>
      <c r="J33" s="33">
        <v>10</v>
      </c>
      <c r="K33" s="33">
        <f>PRODUCT(G33:J33)</f>
        <v>480</v>
      </c>
      <c r="L33" s="33">
        <f>K33</f>
        <v>480</v>
      </c>
      <c r="M33" s="34">
        <f>+L33*F33</f>
        <v>273.59999999999997</v>
      </c>
      <c r="N33" s="35"/>
      <c r="O33" s="36"/>
    </row>
    <row r="34" spans="1:15" x14ac:dyDescent="0.2">
      <c r="A34" s="29"/>
      <c r="B34" s="30"/>
      <c r="C34" s="31"/>
      <c r="D34" s="32"/>
      <c r="E34" s="33"/>
      <c r="F34" s="34"/>
      <c r="G34" s="33"/>
      <c r="H34" s="33"/>
      <c r="I34" s="33"/>
      <c r="J34" s="33"/>
      <c r="K34" s="33"/>
      <c r="L34" s="33"/>
      <c r="M34" s="34"/>
      <c r="N34" s="35"/>
      <c r="O34" s="36"/>
    </row>
    <row r="35" spans="1:15" x14ac:dyDescent="0.2">
      <c r="A35" s="29">
        <v>6</v>
      </c>
      <c r="B35" s="30" t="s">
        <v>40</v>
      </c>
      <c r="C35" s="39" t="s">
        <v>41</v>
      </c>
      <c r="D35" s="32"/>
      <c r="E35" s="33"/>
      <c r="F35" s="34"/>
      <c r="G35" s="33"/>
      <c r="H35" s="33"/>
      <c r="I35" s="33"/>
      <c r="J35" s="33"/>
      <c r="K35" s="33"/>
      <c r="L35" s="33"/>
      <c r="M35" s="34"/>
      <c r="N35" s="35"/>
      <c r="O35" s="36"/>
    </row>
    <row r="36" spans="1:15" x14ac:dyDescent="0.2">
      <c r="A36" s="29"/>
      <c r="B36" s="30"/>
      <c r="C36" s="31" t="s">
        <v>42</v>
      </c>
      <c r="D36" s="32" t="s">
        <v>25</v>
      </c>
      <c r="E36" s="33">
        <f>L36</f>
        <v>307.125</v>
      </c>
      <c r="F36" s="34">
        <v>20</v>
      </c>
      <c r="G36" s="33">
        <v>15</v>
      </c>
      <c r="H36" s="33">
        <v>3.5</v>
      </c>
      <c r="I36" s="33">
        <v>5.85</v>
      </c>
      <c r="J36" s="33"/>
      <c r="K36" s="33">
        <f>PRODUCT(G36:J36)</f>
        <v>307.125</v>
      </c>
      <c r="L36" s="33">
        <f>K36</f>
        <v>307.125</v>
      </c>
      <c r="M36" s="34">
        <f>+L36*F36</f>
        <v>6142.5</v>
      </c>
      <c r="N36" s="35"/>
      <c r="O36" s="36"/>
    </row>
    <row r="37" spans="1:15" x14ac:dyDescent="0.2">
      <c r="A37" s="29"/>
      <c r="B37" s="30"/>
      <c r="C37" s="31" t="s">
        <v>43</v>
      </c>
      <c r="D37" s="32" t="s">
        <v>25</v>
      </c>
      <c r="E37" s="33">
        <f>L37</f>
        <v>270</v>
      </c>
      <c r="F37" s="34">
        <v>20</v>
      </c>
      <c r="G37" s="33">
        <v>18</v>
      </c>
      <c r="H37" s="33">
        <v>7.5</v>
      </c>
      <c r="I37" s="33"/>
      <c r="J37" s="33">
        <v>2</v>
      </c>
      <c r="K37" s="33">
        <f>PRODUCT(G37:J37)</f>
        <v>270</v>
      </c>
      <c r="L37" s="33">
        <f>K37</f>
        <v>270</v>
      </c>
      <c r="M37" s="34">
        <f>+L37*F37</f>
        <v>5400</v>
      </c>
      <c r="N37" s="35"/>
      <c r="O37" s="36"/>
    </row>
    <row r="38" spans="1:15" x14ac:dyDescent="0.2">
      <c r="A38" s="29"/>
      <c r="B38" s="30"/>
      <c r="C38" s="31" t="s">
        <v>44</v>
      </c>
      <c r="D38" s="32" t="s">
        <v>25</v>
      </c>
      <c r="E38" s="33">
        <f>L38</f>
        <v>48</v>
      </c>
      <c r="F38" s="34">
        <v>20</v>
      </c>
      <c r="G38" s="33">
        <v>15</v>
      </c>
      <c r="H38" s="33">
        <v>0.2</v>
      </c>
      <c r="I38" s="33"/>
      <c r="J38" s="33">
        <v>16</v>
      </c>
      <c r="K38" s="33">
        <f>PRODUCT(G38:J38)</f>
        <v>48</v>
      </c>
      <c r="L38" s="33">
        <f>K38</f>
        <v>48</v>
      </c>
      <c r="M38" s="34">
        <f>+L38*F38</f>
        <v>960</v>
      </c>
      <c r="N38" s="35"/>
      <c r="O38" s="36"/>
    </row>
    <row r="39" spans="1:15" x14ac:dyDescent="0.2">
      <c r="A39" s="29"/>
      <c r="B39" s="30"/>
      <c r="C39" s="31"/>
      <c r="D39" s="32"/>
      <c r="E39" s="33"/>
      <c r="F39" s="34"/>
      <c r="G39" s="33"/>
      <c r="H39" s="33"/>
      <c r="I39" s="33"/>
      <c r="J39" s="33"/>
      <c r="K39" s="33"/>
      <c r="L39" s="33"/>
      <c r="M39" s="34"/>
      <c r="N39" s="35"/>
      <c r="O39" s="36"/>
    </row>
    <row r="40" spans="1:15" ht="133.5" customHeight="1" x14ac:dyDescent="0.2">
      <c r="A40" s="29"/>
      <c r="B40" s="30"/>
      <c r="C40" s="37" t="s">
        <v>45</v>
      </c>
      <c r="D40" s="32"/>
      <c r="E40" s="33"/>
      <c r="F40" s="34"/>
      <c r="G40" s="33"/>
      <c r="H40" s="33"/>
      <c r="I40" s="33"/>
      <c r="J40" s="33"/>
      <c r="K40" s="33"/>
      <c r="L40" s="33"/>
      <c r="M40" s="34"/>
      <c r="N40" s="35"/>
      <c r="O40" s="36"/>
    </row>
    <row r="41" spans="1:15" ht="25.5" x14ac:dyDescent="0.2">
      <c r="A41" s="29">
        <v>7</v>
      </c>
      <c r="B41" s="30" t="s">
        <v>46</v>
      </c>
      <c r="C41" s="38" t="s">
        <v>47</v>
      </c>
      <c r="D41" s="32"/>
      <c r="E41" s="33"/>
      <c r="F41" s="34"/>
      <c r="G41" s="33"/>
      <c r="H41" s="33"/>
      <c r="I41" s="33"/>
      <c r="J41" s="33"/>
      <c r="K41" s="33"/>
      <c r="L41" s="33"/>
      <c r="M41" s="34"/>
      <c r="N41" s="35"/>
      <c r="O41" s="36"/>
    </row>
    <row r="42" spans="1:15" x14ac:dyDescent="0.2">
      <c r="A42" s="29"/>
      <c r="B42" s="30"/>
      <c r="C42" s="31" t="s">
        <v>48</v>
      </c>
      <c r="D42" s="32" t="s">
        <v>49</v>
      </c>
      <c r="E42" s="33">
        <f>L42</f>
        <v>240</v>
      </c>
      <c r="F42" s="34">
        <v>95.16</v>
      </c>
      <c r="G42" s="33">
        <v>15</v>
      </c>
      <c r="H42" s="33"/>
      <c r="I42" s="33"/>
      <c r="J42" s="33">
        <v>16</v>
      </c>
      <c r="K42" s="33">
        <f>PRODUCT(G42:J42)</f>
        <v>240</v>
      </c>
      <c r="L42" s="33">
        <f>K42</f>
        <v>240</v>
      </c>
      <c r="M42" s="34">
        <f>+L42*F42</f>
        <v>22838.399999999998</v>
      </c>
      <c r="N42" s="35"/>
      <c r="O42" s="36"/>
    </row>
    <row r="43" spans="1:15" x14ac:dyDescent="0.2">
      <c r="A43" s="29"/>
      <c r="B43" s="30"/>
      <c r="C43" s="31"/>
      <c r="D43" s="32"/>
      <c r="E43" s="33"/>
      <c r="F43" s="34"/>
      <c r="G43" s="33"/>
      <c r="H43" s="33"/>
      <c r="I43" s="33"/>
      <c r="J43" s="33"/>
      <c r="K43" s="33"/>
      <c r="L43" s="33"/>
      <c r="M43" s="34"/>
      <c r="N43" s="35"/>
      <c r="O43" s="36"/>
    </row>
    <row r="44" spans="1:15" ht="63" customHeight="1" x14ac:dyDescent="0.2">
      <c r="A44" s="29">
        <v>8</v>
      </c>
      <c r="B44" s="30" t="s">
        <v>50</v>
      </c>
      <c r="C44" s="40" t="s">
        <v>51</v>
      </c>
      <c r="D44" s="32"/>
      <c r="E44" s="33"/>
      <c r="F44" s="34"/>
      <c r="G44" s="33"/>
      <c r="H44" s="33"/>
      <c r="I44" s="33"/>
      <c r="J44" s="33"/>
      <c r="K44" s="33"/>
      <c r="L44" s="33"/>
      <c r="M44" s="34"/>
      <c r="N44" s="35"/>
      <c r="O44" s="36"/>
    </row>
    <row r="45" spans="1:15" x14ac:dyDescent="0.2">
      <c r="A45" s="29"/>
      <c r="B45" s="30"/>
      <c r="C45" s="31" t="s">
        <v>48</v>
      </c>
      <c r="D45" s="32" t="s">
        <v>52</v>
      </c>
      <c r="E45" s="33">
        <f>L45</f>
        <v>5000</v>
      </c>
      <c r="F45" s="34">
        <v>1.78</v>
      </c>
      <c r="G45" s="33">
        <v>302.39999999999998</v>
      </c>
      <c r="H45" s="33"/>
      <c r="I45" s="33"/>
      <c r="J45" s="33">
        <v>16</v>
      </c>
      <c r="K45" s="33">
        <v>5000</v>
      </c>
      <c r="L45" s="33">
        <f>K45</f>
        <v>5000</v>
      </c>
      <c r="M45" s="34">
        <f>+L45*F45</f>
        <v>8900</v>
      </c>
      <c r="N45" s="35"/>
      <c r="O45" s="36"/>
    </row>
    <row r="46" spans="1:15" x14ac:dyDescent="0.2">
      <c r="A46" s="29"/>
      <c r="B46" s="30"/>
      <c r="C46" s="31"/>
      <c r="D46" s="32"/>
      <c r="E46" s="33"/>
      <c r="F46" s="34"/>
      <c r="G46" s="33"/>
      <c r="H46" s="33"/>
      <c r="I46" s="33"/>
      <c r="J46" s="33"/>
      <c r="K46" s="33"/>
      <c r="L46" s="33"/>
      <c r="M46" s="34"/>
      <c r="N46" s="35"/>
      <c r="O46" s="36"/>
    </row>
    <row r="47" spans="1:15" ht="102" x14ac:dyDescent="0.2">
      <c r="A47" s="29"/>
      <c r="B47" s="30"/>
      <c r="C47" s="39" t="s">
        <v>53</v>
      </c>
      <c r="D47" s="32"/>
      <c r="E47" s="33"/>
      <c r="F47" s="34"/>
      <c r="G47" s="33"/>
      <c r="H47" s="33"/>
      <c r="I47" s="33"/>
      <c r="J47" s="33"/>
      <c r="K47" s="33"/>
      <c r="L47" s="33"/>
      <c r="M47" s="34"/>
      <c r="N47" s="35"/>
      <c r="O47" s="36"/>
    </row>
    <row r="48" spans="1:15" x14ac:dyDescent="0.2">
      <c r="A48" s="29">
        <v>9</v>
      </c>
      <c r="B48" s="30" t="s">
        <v>54</v>
      </c>
      <c r="C48" s="31" t="s">
        <v>55</v>
      </c>
      <c r="D48" s="32"/>
      <c r="E48" s="33"/>
      <c r="F48" s="34"/>
      <c r="G48" s="33"/>
      <c r="H48" s="33"/>
      <c r="I48" s="33"/>
      <c r="J48" s="33"/>
      <c r="K48" s="33"/>
      <c r="L48" s="33"/>
      <c r="M48" s="34"/>
      <c r="N48" s="35"/>
      <c r="O48" s="36"/>
    </row>
    <row r="49" spans="1:15" x14ac:dyDescent="0.2">
      <c r="A49" s="29"/>
      <c r="B49" s="30"/>
      <c r="C49" s="31" t="s">
        <v>56</v>
      </c>
      <c r="D49" s="32" t="s">
        <v>25</v>
      </c>
      <c r="E49" s="33">
        <f>L49</f>
        <v>36</v>
      </c>
      <c r="F49" s="34">
        <v>78.41</v>
      </c>
      <c r="G49" s="33">
        <v>6</v>
      </c>
      <c r="H49" s="33">
        <v>3</v>
      </c>
      <c r="I49" s="33"/>
      <c r="J49" s="33">
        <v>2</v>
      </c>
      <c r="K49" s="33">
        <f>PRODUCT(G49:J49)</f>
        <v>36</v>
      </c>
      <c r="L49" s="33">
        <f>K49</f>
        <v>36</v>
      </c>
      <c r="M49" s="34">
        <f>+L49*F49</f>
        <v>2822.7599999999998</v>
      </c>
      <c r="N49" s="35"/>
      <c r="O49" s="36"/>
    </row>
    <row r="50" spans="1:15" x14ac:dyDescent="0.2">
      <c r="A50" s="29"/>
      <c r="B50" s="30"/>
      <c r="C50" s="31"/>
      <c r="D50" s="32"/>
      <c r="E50" s="33"/>
      <c r="F50" s="34"/>
      <c r="G50" s="33"/>
      <c r="H50" s="33"/>
      <c r="I50" s="33"/>
      <c r="J50" s="33"/>
      <c r="K50" s="33"/>
      <c r="L50" s="33"/>
      <c r="M50" s="34"/>
      <c r="N50" s="35"/>
      <c r="O50" s="36"/>
    </row>
    <row r="51" spans="1:15" ht="63.75" x14ac:dyDescent="0.2">
      <c r="A51" s="29"/>
      <c r="B51" s="30"/>
      <c r="C51" s="37" t="s">
        <v>57</v>
      </c>
      <c r="D51" s="32"/>
      <c r="E51" s="33"/>
      <c r="F51" s="34"/>
      <c r="G51" s="33"/>
      <c r="H51" s="33"/>
      <c r="I51" s="33"/>
      <c r="J51" s="33"/>
      <c r="K51" s="33"/>
      <c r="L51" s="33"/>
      <c r="M51" s="34"/>
      <c r="N51" s="35"/>
      <c r="O51" s="36"/>
    </row>
    <row r="52" spans="1:15" x14ac:dyDescent="0.2">
      <c r="A52" s="29">
        <v>10</v>
      </c>
      <c r="B52" s="41" t="s">
        <v>58</v>
      </c>
      <c r="C52" s="42" t="s">
        <v>59</v>
      </c>
      <c r="D52" s="32"/>
      <c r="E52" s="33"/>
      <c r="F52" s="34"/>
      <c r="G52" s="33"/>
      <c r="H52" s="33"/>
      <c r="I52" s="33"/>
      <c r="J52" s="33"/>
      <c r="K52" s="33"/>
      <c r="L52" s="33"/>
      <c r="M52" s="34"/>
      <c r="N52" s="35"/>
      <c r="O52" s="36"/>
    </row>
    <row r="53" spans="1:15" x14ac:dyDescent="0.2">
      <c r="A53" s="29"/>
      <c r="B53" s="41"/>
      <c r="C53" s="42" t="s">
        <v>60</v>
      </c>
      <c r="D53" s="32" t="s">
        <v>61</v>
      </c>
      <c r="E53" s="33">
        <f>L53</f>
        <v>12.8</v>
      </c>
      <c r="F53" s="34">
        <v>27.42</v>
      </c>
      <c r="G53" s="33">
        <v>8</v>
      </c>
      <c r="H53" s="33"/>
      <c r="I53" s="33">
        <v>0.4</v>
      </c>
      <c r="J53" s="33">
        <v>4</v>
      </c>
      <c r="K53" s="33">
        <f>PRODUCT(G53:J53)</f>
        <v>12.8</v>
      </c>
      <c r="L53" s="33">
        <f>K53</f>
        <v>12.8</v>
      </c>
      <c r="M53" s="34">
        <f>+L53*F53</f>
        <v>350.97600000000006</v>
      </c>
      <c r="N53" s="35"/>
      <c r="O53" s="36"/>
    </row>
    <row r="54" spans="1:15" x14ac:dyDescent="0.2">
      <c r="A54" s="29"/>
      <c r="B54" s="30"/>
      <c r="C54" s="31" t="s">
        <v>62</v>
      </c>
      <c r="D54" s="32" t="s">
        <v>61</v>
      </c>
      <c r="E54" s="33">
        <f>L54</f>
        <v>19.52</v>
      </c>
      <c r="F54" s="34">
        <v>27.42</v>
      </c>
      <c r="G54" s="33">
        <v>12.2</v>
      </c>
      <c r="H54" s="33"/>
      <c r="I54" s="33">
        <v>0.8</v>
      </c>
      <c r="J54" s="33">
        <v>2</v>
      </c>
      <c r="K54" s="33">
        <f>PRODUCT(G54:J54)</f>
        <v>19.52</v>
      </c>
      <c r="L54" s="33">
        <f>K54</f>
        <v>19.52</v>
      </c>
      <c r="M54" s="34">
        <f>+L54*F54</f>
        <v>535.23840000000007</v>
      </c>
      <c r="N54" s="35"/>
      <c r="O54" s="36"/>
    </row>
    <row r="55" spans="1:15" x14ac:dyDescent="0.2">
      <c r="A55" s="29"/>
      <c r="B55" s="30"/>
      <c r="C55" s="31" t="s">
        <v>63</v>
      </c>
      <c r="D55" s="32" t="s">
        <v>61</v>
      </c>
      <c r="E55" s="33">
        <f>L55</f>
        <v>87.48</v>
      </c>
      <c r="F55" s="34">
        <v>27.42</v>
      </c>
      <c r="G55" s="33">
        <v>16.2</v>
      </c>
      <c r="H55" s="33"/>
      <c r="I55" s="33">
        <v>2.7</v>
      </c>
      <c r="J55" s="33">
        <v>2</v>
      </c>
      <c r="K55" s="33">
        <f>PRODUCT(G55:J55)</f>
        <v>87.48</v>
      </c>
      <c r="L55" s="33">
        <f>K55</f>
        <v>87.48</v>
      </c>
      <c r="M55" s="34">
        <f>+L55*F55</f>
        <v>2398.7016000000003</v>
      </c>
      <c r="N55" s="35"/>
      <c r="O55" s="36"/>
    </row>
    <row r="56" spans="1:15" x14ac:dyDescent="0.2">
      <c r="A56" s="29"/>
      <c r="B56" s="30"/>
      <c r="C56" s="31"/>
      <c r="D56" s="32"/>
      <c r="E56" s="33"/>
      <c r="F56" s="34"/>
      <c r="G56" s="33"/>
      <c r="H56" s="33"/>
      <c r="I56" s="33"/>
      <c r="J56" s="33"/>
      <c r="K56" s="33"/>
      <c r="L56" s="33"/>
      <c r="M56" s="34"/>
      <c r="N56" s="35"/>
      <c r="O56" s="36"/>
    </row>
    <row r="57" spans="1:15" ht="120.75" customHeight="1" x14ac:dyDescent="0.2">
      <c r="A57" s="29"/>
      <c r="B57" s="30"/>
      <c r="C57" s="37" t="s">
        <v>64</v>
      </c>
      <c r="D57" s="32"/>
      <c r="E57" s="33"/>
      <c r="F57" s="34"/>
      <c r="G57" s="33"/>
      <c r="H57" s="33"/>
      <c r="I57" s="33"/>
      <c r="J57" s="33"/>
      <c r="K57" s="33"/>
      <c r="L57" s="33"/>
      <c r="M57" s="34"/>
      <c r="N57" s="35"/>
      <c r="O57" s="36"/>
    </row>
    <row r="58" spans="1:15" x14ac:dyDescent="0.2">
      <c r="A58" s="29">
        <v>11</v>
      </c>
      <c r="B58" s="30" t="s">
        <v>65</v>
      </c>
      <c r="C58" s="38" t="s">
        <v>66</v>
      </c>
      <c r="D58" s="32"/>
      <c r="E58" s="33"/>
      <c r="F58" s="34"/>
      <c r="G58" s="33"/>
      <c r="H58" s="33"/>
      <c r="I58" s="33"/>
      <c r="J58" s="33"/>
      <c r="K58" s="33"/>
      <c r="L58" s="33"/>
      <c r="M58" s="34"/>
      <c r="N58" s="35"/>
      <c r="O58" s="36"/>
    </row>
    <row r="59" spans="1:15" x14ac:dyDescent="0.2">
      <c r="A59" s="29"/>
      <c r="B59" s="30"/>
      <c r="C59" s="42" t="s">
        <v>60</v>
      </c>
      <c r="D59" s="32" t="s">
        <v>25</v>
      </c>
      <c r="E59" s="33">
        <f>L59</f>
        <v>0.4</v>
      </c>
      <c r="F59" s="34">
        <v>171.06</v>
      </c>
      <c r="G59" s="33">
        <v>1</v>
      </c>
      <c r="H59" s="33">
        <v>0.25</v>
      </c>
      <c r="I59" s="33">
        <v>0.4</v>
      </c>
      <c r="J59" s="33">
        <v>4</v>
      </c>
      <c r="K59" s="33">
        <f>PRODUCT(G59:J59)</f>
        <v>0.4</v>
      </c>
      <c r="L59" s="33">
        <f>K59</f>
        <v>0.4</v>
      </c>
      <c r="M59" s="34">
        <f>+L59*F59</f>
        <v>68.424000000000007</v>
      </c>
      <c r="N59" s="35"/>
      <c r="O59" s="36"/>
    </row>
    <row r="60" spans="1:15" x14ac:dyDescent="0.2">
      <c r="A60" s="29"/>
      <c r="B60" s="30"/>
      <c r="C60" s="31" t="s">
        <v>62</v>
      </c>
      <c r="D60" s="32" t="s">
        <v>25</v>
      </c>
      <c r="E60" s="33">
        <f>L60</f>
        <v>22.880000000000003</v>
      </c>
      <c r="F60" s="34">
        <v>171.06</v>
      </c>
      <c r="G60" s="33">
        <v>14.3</v>
      </c>
      <c r="H60" s="33"/>
      <c r="I60" s="33">
        <v>0.8</v>
      </c>
      <c r="J60" s="33">
        <v>2</v>
      </c>
      <c r="K60" s="33">
        <f>PRODUCT(G60:J60)</f>
        <v>22.880000000000003</v>
      </c>
      <c r="L60" s="33">
        <f>K60</f>
        <v>22.880000000000003</v>
      </c>
      <c r="M60" s="34">
        <f>+L60*F60</f>
        <v>3913.8528000000006</v>
      </c>
      <c r="N60" s="35"/>
      <c r="O60" s="36"/>
    </row>
    <row r="61" spans="1:15" x14ac:dyDescent="0.2">
      <c r="A61" s="29"/>
      <c r="B61" s="30"/>
      <c r="C61" s="31" t="s">
        <v>63</v>
      </c>
      <c r="D61" s="32" t="s">
        <v>25</v>
      </c>
      <c r="E61" s="33">
        <f>L61</f>
        <v>17.82</v>
      </c>
      <c r="F61" s="34">
        <v>171.06</v>
      </c>
      <c r="G61" s="33">
        <v>3.3</v>
      </c>
      <c r="H61" s="33"/>
      <c r="I61" s="33">
        <v>2.7</v>
      </c>
      <c r="J61" s="33">
        <v>2</v>
      </c>
      <c r="K61" s="33">
        <f>PRODUCT(G61:J61)</f>
        <v>17.82</v>
      </c>
      <c r="L61" s="33">
        <f>K61</f>
        <v>17.82</v>
      </c>
      <c r="M61" s="34">
        <f>+L61*F61</f>
        <v>3048.2892000000002</v>
      </c>
      <c r="N61" s="35"/>
      <c r="O61" s="36"/>
    </row>
    <row r="62" spans="1:15" x14ac:dyDescent="0.2">
      <c r="A62" s="29"/>
      <c r="B62" s="30"/>
      <c r="C62" s="31"/>
      <c r="D62" s="32"/>
      <c r="E62" s="33"/>
      <c r="F62" s="34"/>
      <c r="G62" s="33"/>
      <c r="H62" s="33"/>
      <c r="I62" s="33"/>
      <c r="J62" s="33"/>
      <c r="K62" s="33"/>
      <c r="L62" s="33"/>
      <c r="M62" s="34"/>
      <c r="N62" s="35"/>
      <c r="O62" s="36"/>
    </row>
    <row r="63" spans="1:15" ht="91.5" customHeight="1" x14ac:dyDescent="0.2">
      <c r="A63" s="29"/>
      <c r="B63" s="30"/>
      <c r="C63" s="37" t="s">
        <v>67</v>
      </c>
      <c r="D63" s="32"/>
      <c r="E63" s="33"/>
      <c r="F63" s="34"/>
      <c r="G63" s="33"/>
      <c r="H63" s="33"/>
      <c r="I63" s="33"/>
      <c r="J63" s="33"/>
      <c r="K63" s="33"/>
      <c r="L63" s="33"/>
      <c r="M63" s="34"/>
      <c r="N63" s="35"/>
      <c r="O63" s="36"/>
    </row>
    <row r="64" spans="1:15" x14ac:dyDescent="0.2">
      <c r="A64" s="29">
        <v>12</v>
      </c>
      <c r="B64" s="30" t="s">
        <v>68</v>
      </c>
      <c r="C64" s="38" t="s">
        <v>69</v>
      </c>
      <c r="D64" s="32"/>
      <c r="E64" s="33"/>
      <c r="F64" s="34"/>
      <c r="G64" s="33"/>
      <c r="H64" s="33"/>
      <c r="I64" s="33"/>
      <c r="J64" s="33"/>
      <c r="K64" s="33"/>
      <c r="L64" s="33"/>
      <c r="M64" s="34"/>
      <c r="N64" s="35"/>
      <c r="O64" s="36"/>
    </row>
    <row r="65" spans="1:15" x14ac:dyDescent="0.2">
      <c r="A65" s="29"/>
      <c r="B65" s="30"/>
      <c r="C65" s="31" t="s">
        <v>70</v>
      </c>
      <c r="D65" s="32" t="s">
        <v>52</v>
      </c>
      <c r="E65" s="33">
        <f>L65</f>
        <v>4000</v>
      </c>
      <c r="F65" s="34">
        <v>1.38</v>
      </c>
      <c r="G65" s="33"/>
      <c r="H65" s="33"/>
      <c r="I65" s="33"/>
      <c r="J65" s="33">
        <v>4000</v>
      </c>
      <c r="K65" s="33">
        <f>PRODUCT(G65:J65)</f>
        <v>4000</v>
      </c>
      <c r="L65" s="33">
        <f>K65</f>
        <v>4000</v>
      </c>
      <c r="M65" s="34">
        <f>+L65*F65</f>
        <v>5520</v>
      </c>
      <c r="N65" s="35"/>
      <c r="O65" s="36"/>
    </row>
    <row r="66" spans="1:15" x14ac:dyDescent="0.2">
      <c r="A66" s="29"/>
      <c r="B66" s="30"/>
      <c r="C66" s="31"/>
      <c r="D66" s="32"/>
      <c r="E66" s="33"/>
      <c r="F66" s="34"/>
      <c r="G66" s="33"/>
      <c r="H66" s="33"/>
      <c r="I66" s="33"/>
      <c r="J66" s="33"/>
      <c r="K66" s="33"/>
      <c r="L66" s="33"/>
      <c r="M66" s="34"/>
      <c r="N66" s="35"/>
      <c r="O66" s="36"/>
    </row>
    <row r="67" spans="1:15" ht="153.75" customHeight="1" x14ac:dyDescent="0.2">
      <c r="A67" s="29">
        <v>13</v>
      </c>
      <c r="B67" s="30" t="s">
        <v>71</v>
      </c>
      <c r="C67" s="39" t="s">
        <v>72</v>
      </c>
      <c r="D67" s="32"/>
      <c r="E67" s="33"/>
      <c r="F67" s="34"/>
      <c r="G67" s="33"/>
      <c r="H67" s="33"/>
      <c r="I67" s="33"/>
      <c r="J67" s="33"/>
      <c r="K67" s="33"/>
      <c r="L67" s="33"/>
      <c r="M67" s="34"/>
      <c r="N67" s="35"/>
      <c r="O67" s="36"/>
    </row>
    <row r="68" spans="1:15" ht="115.5" customHeight="1" x14ac:dyDescent="0.2">
      <c r="A68" s="29"/>
      <c r="B68" s="30"/>
      <c r="C68" s="39" t="s">
        <v>73</v>
      </c>
      <c r="D68" s="32"/>
      <c r="E68" s="33"/>
      <c r="F68" s="34"/>
      <c r="G68" s="33"/>
      <c r="H68" s="33"/>
      <c r="I68" s="33"/>
      <c r="J68" s="33"/>
      <c r="K68" s="33"/>
      <c r="L68" s="33"/>
      <c r="M68" s="34"/>
      <c r="N68" s="35"/>
      <c r="O68" s="36"/>
    </row>
    <row r="69" spans="1:15" x14ac:dyDescent="0.2">
      <c r="A69" s="29"/>
      <c r="B69" s="30"/>
      <c r="C69" s="31" t="s">
        <v>74</v>
      </c>
      <c r="D69" s="32" t="s">
        <v>75</v>
      </c>
      <c r="E69" s="33">
        <f>L69</f>
        <v>1</v>
      </c>
      <c r="F69" s="34">
        <v>54500</v>
      </c>
      <c r="G69" s="33"/>
      <c r="H69" s="33"/>
      <c r="I69" s="33"/>
      <c r="J69" s="33">
        <v>1</v>
      </c>
      <c r="K69" s="33">
        <f>PRODUCT(G69:J69)</f>
        <v>1</v>
      </c>
      <c r="L69" s="33">
        <f>K69</f>
        <v>1</v>
      </c>
      <c r="M69" s="34">
        <f>+L69*F69</f>
        <v>54500</v>
      </c>
      <c r="N69" s="35"/>
      <c r="O69" s="36"/>
    </row>
    <row r="70" spans="1:15" x14ac:dyDescent="0.2">
      <c r="A70" s="29"/>
      <c r="B70" s="30"/>
      <c r="C70" s="31"/>
      <c r="D70" s="32"/>
      <c r="E70" s="33"/>
      <c r="F70" s="34"/>
      <c r="G70" s="33"/>
      <c r="H70" s="33"/>
      <c r="I70" s="33"/>
      <c r="J70" s="33"/>
      <c r="K70" s="33"/>
      <c r="L70" s="33"/>
      <c r="M70" s="34"/>
      <c r="N70" s="35"/>
      <c r="O70" s="36"/>
    </row>
    <row r="71" spans="1:15" ht="122.25" customHeight="1" x14ac:dyDescent="0.2">
      <c r="A71" s="29"/>
      <c r="B71" s="30"/>
      <c r="C71" s="37" t="s">
        <v>64</v>
      </c>
      <c r="D71" s="32"/>
      <c r="E71" s="33"/>
      <c r="F71" s="34"/>
      <c r="G71" s="33"/>
      <c r="H71" s="33"/>
      <c r="I71" s="33"/>
      <c r="J71" s="33"/>
      <c r="K71" s="33"/>
      <c r="L71" s="33"/>
      <c r="M71" s="34"/>
      <c r="N71" s="35"/>
      <c r="O71" s="36"/>
    </row>
    <row r="72" spans="1:15" x14ac:dyDescent="0.2">
      <c r="A72" s="29">
        <v>14</v>
      </c>
      <c r="B72" s="30" t="s">
        <v>65</v>
      </c>
      <c r="C72" s="38" t="s">
        <v>66</v>
      </c>
      <c r="D72" s="32"/>
      <c r="E72" s="33"/>
      <c r="F72" s="34"/>
      <c r="G72" s="33"/>
      <c r="H72" s="33"/>
      <c r="I72" s="33"/>
      <c r="J72" s="33"/>
      <c r="K72" s="33"/>
      <c r="L72" s="33"/>
      <c r="M72" s="34"/>
      <c r="N72" s="35"/>
      <c r="O72" s="36"/>
    </row>
    <row r="73" spans="1:15" x14ac:dyDescent="0.2">
      <c r="A73" s="29"/>
      <c r="B73" s="30"/>
      <c r="C73" s="38" t="s">
        <v>76</v>
      </c>
      <c r="D73" s="32" t="s">
        <v>25</v>
      </c>
      <c r="E73" s="33">
        <f>L73</f>
        <v>31.2</v>
      </c>
      <c r="F73" s="34">
        <v>178.45</v>
      </c>
      <c r="G73" s="33">
        <v>26</v>
      </c>
      <c r="H73" s="33">
        <v>0.6</v>
      </c>
      <c r="I73" s="33"/>
      <c r="J73" s="33">
        <v>2</v>
      </c>
      <c r="K73" s="33">
        <f>PRODUCT(G73:J73)</f>
        <v>31.2</v>
      </c>
      <c r="L73" s="33">
        <f>K73</f>
        <v>31.2</v>
      </c>
      <c r="M73" s="34">
        <f>+L73*F73</f>
        <v>5567.6399999999994</v>
      </c>
      <c r="N73" s="35"/>
      <c r="O73" s="36"/>
    </row>
    <row r="74" spans="1:15" x14ac:dyDescent="0.2">
      <c r="A74" s="29"/>
      <c r="B74" s="30"/>
      <c r="C74" s="31" t="s">
        <v>77</v>
      </c>
      <c r="D74" s="32" t="s">
        <v>25</v>
      </c>
      <c r="E74" s="33">
        <f>L74</f>
        <v>19.664999999999999</v>
      </c>
      <c r="F74" s="34">
        <v>178.45</v>
      </c>
      <c r="G74" s="33">
        <v>19</v>
      </c>
      <c r="H74" s="33">
        <v>2.2999999999999998</v>
      </c>
      <c r="I74" s="33">
        <v>0.45</v>
      </c>
      <c r="J74" s="33"/>
      <c r="K74" s="33">
        <f>PRODUCT(G74:J74)</f>
        <v>19.664999999999999</v>
      </c>
      <c r="L74" s="33">
        <f>K74</f>
        <v>19.664999999999999</v>
      </c>
      <c r="M74" s="34">
        <f>+L74*F74</f>
        <v>3509.2192499999996</v>
      </c>
      <c r="N74" s="35"/>
      <c r="O74" s="36"/>
    </row>
    <row r="75" spans="1:15" x14ac:dyDescent="0.2">
      <c r="A75" s="29"/>
      <c r="B75" s="30"/>
      <c r="C75" s="31" t="s">
        <v>78</v>
      </c>
      <c r="D75" s="32" t="s">
        <v>25</v>
      </c>
      <c r="E75" s="33">
        <f>L75</f>
        <v>0.505</v>
      </c>
      <c r="F75" s="34">
        <v>178.45</v>
      </c>
      <c r="G75" s="33">
        <v>20.2</v>
      </c>
      <c r="H75" s="33">
        <v>0.25</v>
      </c>
      <c r="I75" s="33">
        <v>0.1</v>
      </c>
      <c r="J75" s="33"/>
      <c r="K75" s="33">
        <f>PRODUCT(G75:J75)</f>
        <v>0.505</v>
      </c>
      <c r="L75" s="33">
        <f>K75</f>
        <v>0.505</v>
      </c>
      <c r="M75" s="34">
        <f>+L75*F75</f>
        <v>90.117249999999999</v>
      </c>
      <c r="N75" s="35"/>
      <c r="O75" s="36"/>
    </row>
    <row r="76" spans="1:15" x14ac:dyDescent="0.2">
      <c r="A76" s="29"/>
      <c r="B76" s="30"/>
      <c r="C76" s="31"/>
      <c r="D76" s="32"/>
      <c r="E76" s="33"/>
      <c r="F76" s="34"/>
      <c r="G76" s="33"/>
      <c r="H76" s="33"/>
      <c r="I76" s="33"/>
      <c r="J76" s="33"/>
      <c r="K76" s="33"/>
      <c r="L76" s="33"/>
      <c r="M76" s="34"/>
      <c r="N76" s="35"/>
      <c r="O76" s="36"/>
    </row>
    <row r="77" spans="1:15" ht="76.5" x14ac:dyDescent="0.2">
      <c r="A77" s="29">
        <v>15</v>
      </c>
      <c r="B77" s="30" t="s">
        <v>79</v>
      </c>
      <c r="C77" s="37" t="s">
        <v>80</v>
      </c>
      <c r="D77" s="32"/>
      <c r="E77" s="33"/>
      <c r="F77" s="34"/>
      <c r="G77" s="33"/>
      <c r="H77" s="33"/>
      <c r="I77" s="33"/>
      <c r="J77" s="33"/>
      <c r="K77" s="33"/>
      <c r="L77" s="33"/>
      <c r="M77" s="34"/>
      <c r="N77" s="35"/>
      <c r="O77" s="36"/>
    </row>
    <row r="78" spans="1:15" x14ac:dyDescent="0.2">
      <c r="A78" s="29"/>
      <c r="B78" s="30"/>
      <c r="C78" s="38" t="s">
        <v>29</v>
      </c>
      <c r="D78" s="32" t="s">
        <v>25</v>
      </c>
      <c r="E78" s="33">
        <f>L78</f>
        <v>46</v>
      </c>
      <c r="F78" s="34">
        <v>43.01</v>
      </c>
      <c r="G78" s="33">
        <v>23</v>
      </c>
      <c r="H78" s="33"/>
      <c r="I78" s="33"/>
      <c r="J78" s="33">
        <v>2</v>
      </c>
      <c r="K78" s="33">
        <f>PRODUCT(G78:J78)</f>
        <v>46</v>
      </c>
      <c r="L78" s="33">
        <f>K78</f>
        <v>46</v>
      </c>
      <c r="M78" s="34">
        <f>+L78*F78</f>
        <v>1978.4599999999998</v>
      </c>
      <c r="N78" s="35"/>
      <c r="O78" s="36"/>
    </row>
    <row r="79" spans="1:15" x14ac:dyDescent="0.2">
      <c r="A79" s="29"/>
      <c r="B79" s="30"/>
      <c r="C79" s="38" t="s">
        <v>76</v>
      </c>
      <c r="D79" s="32" t="s">
        <v>25</v>
      </c>
      <c r="E79" s="33">
        <f>L79</f>
        <v>31.2</v>
      </c>
      <c r="F79" s="34">
        <v>43.01</v>
      </c>
      <c r="G79" s="33">
        <v>26</v>
      </c>
      <c r="H79" s="33">
        <v>0.6</v>
      </c>
      <c r="I79" s="33"/>
      <c r="J79" s="33">
        <v>2</v>
      </c>
      <c r="K79" s="33">
        <f>PRODUCT(G79:J79)</f>
        <v>31.2</v>
      </c>
      <c r="L79" s="33">
        <f>K79</f>
        <v>31.2</v>
      </c>
      <c r="M79" s="34">
        <f>+L79*F79</f>
        <v>1341.9119999999998</v>
      </c>
      <c r="N79" s="35"/>
      <c r="O79" s="36"/>
    </row>
    <row r="80" spans="1:15" x14ac:dyDescent="0.2">
      <c r="A80" s="29"/>
      <c r="B80" s="30"/>
      <c r="C80" s="31" t="s">
        <v>77</v>
      </c>
      <c r="D80" s="32" t="s">
        <v>25</v>
      </c>
      <c r="E80" s="33">
        <f>L80</f>
        <v>19.664999999999999</v>
      </c>
      <c r="F80" s="34">
        <v>43.01</v>
      </c>
      <c r="G80" s="33">
        <v>19</v>
      </c>
      <c r="H80" s="33">
        <v>2.2999999999999998</v>
      </c>
      <c r="I80" s="33">
        <v>0.45</v>
      </c>
      <c r="J80" s="33"/>
      <c r="K80" s="33">
        <f>PRODUCT(G80:J80)</f>
        <v>19.664999999999999</v>
      </c>
      <c r="L80" s="33">
        <f>K80</f>
        <v>19.664999999999999</v>
      </c>
      <c r="M80" s="34">
        <f>+L80*F80</f>
        <v>845.79164999999989</v>
      </c>
      <c r="N80" s="35"/>
      <c r="O80" s="36"/>
    </row>
    <row r="81" spans="1:15" x14ac:dyDescent="0.2">
      <c r="A81" s="29"/>
      <c r="B81" s="30"/>
      <c r="C81" s="31" t="s">
        <v>78</v>
      </c>
      <c r="D81" s="32" t="s">
        <v>25</v>
      </c>
      <c r="E81" s="33">
        <f>L81</f>
        <v>0.505</v>
      </c>
      <c r="F81" s="34">
        <v>43.01</v>
      </c>
      <c r="G81" s="33">
        <v>20.2</v>
      </c>
      <c r="H81" s="33">
        <v>0.25</v>
      </c>
      <c r="I81" s="33">
        <v>0.1</v>
      </c>
      <c r="J81" s="33"/>
      <c r="K81" s="33">
        <f>PRODUCT(G81:J81)</f>
        <v>0.505</v>
      </c>
      <c r="L81" s="33">
        <f>K81</f>
        <v>0.505</v>
      </c>
      <c r="M81" s="34">
        <f>+L81*F81</f>
        <v>21.720050000000001</v>
      </c>
      <c r="N81" s="35"/>
      <c r="O81" s="36"/>
    </row>
    <row r="82" spans="1:15" x14ac:dyDescent="0.2">
      <c r="A82" s="29"/>
      <c r="B82" s="30"/>
      <c r="C82" s="31"/>
      <c r="D82" s="32"/>
      <c r="E82" s="33"/>
      <c r="F82" s="34"/>
      <c r="G82" s="33"/>
      <c r="H82" s="33"/>
      <c r="I82" s="33"/>
      <c r="J82" s="33"/>
      <c r="K82" s="33"/>
      <c r="L82" s="33"/>
      <c r="M82" s="34"/>
      <c r="N82" s="35"/>
      <c r="O82" s="36"/>
    </row>
    <row r="83" spans="1:15" ht="89.25" x14ac:dyDescent="0.2">
      <c r="A83" s="29"/>
      <c r="B83" s="30"/>
      <c r="C83" s="37" t="s">
        <v>67</v>
      </c>
      <c r="D83" s="32"/>
      <c r="E83" s="33"/>
      <c r="F83" s="34"/>
      <c r="G83" s="33"/>
      <c r="H83" s="33"/>
      <c r="I83" s="33"/>
      <c r="J83" s="33"/>
      <c r="K83" s="33"/>
      <c r="L83" s="33"/>
      <c r="M83" s="34"/>
      <c r="N83" s="35"/>
      <c r="O83" s="36"/>
    </row>
    <row r="84" spans="1:15" x14ac:dyDescent="0.2">
      <c r="A84" s="29">
        <v>16</v>
      </c>
      <c r="B84" s="30" t="s">
        <v>68</v>
      </c>
      <c r="C84" s="38" t="s">
        <v>69</v>
      </c>
      <c r="D84" s="32"/>
      <c r="E84" s="33"/>
      <c r="F84" s="34"/>
      <c r="G84" s="33"/>
      <c r="H84" s="33"/>
      <c r="I84" s="33"/>
      <c r="J84" s="33"/>
      <c r="K84" s="33"/>
      <c r="L84" s="33"/>
      <c r="M84" s="34"/>
      <c r="N84" s="35"/>
      <c r="O84" s="36"/>
    </row>
    <row r="85" spans="1:15" x14ac:dyDescent="0.2">
      <c r="A85" s="29"/>
      <c r="B85" s="30"/>
      <c r="C85" s="31" t="s">
        <v>81</v>
      </c>
      <c r="D85" s="32" t="s">
        <v>52</v>
      </c>
      <c r="E85" s="33">
        <f>L85</f>
        <v>10500</v>
      </c>
      <c r="F85" s="34">
        <v>1.38</v>
      </c>
      <c r="G85" s="33"/>
      <c r="H85" s="33"/>
      <c r="I85" s="33"/>
      <c r="J85" s="33">
        <v>10500</v>
      </c>
      <c r="K85" s="33">
        <f>PRODUCT(G85:J85)</f>
        <v>10500</v>
      </c>
      <c r="L85" s="33">
        <f>K85</f>
        <v>10500</v>
      </c>
      <c r="M85" s="34">
        <f>+L85*F85</f>
        <v>14489.999999999998</v>
      </c>
      <c r="N85" s="35"/>
      <c r="O85" s="36"/>
    </row>
    <row r="86" spans="1:15" x14ac:dyDescent="0.2">
      <c r="A86" s="29"/>
      <c r="B86" s="30"/>
      <c r="C86" s="31"/>
      <c r="D86" s="32"/>
      <c r="E86" s="33"/>
      <c r="F86" s="34"/>
      <c r="G86" s="33"/>
      <c r="H86" s="33"/>
      <c r="I86" s="33"/>
      <c r="J86" s="33"/>
      <c r="K86" s="33"/>
      <c r="L86" s="33"/>
      <c r="M86" s="34"/>
      <c r="N86" s="35"/>
      <c r="O86" s="36"/>
    </row>
    <row r="87" spans="1:15" x14ac:dyDescent="0.2">
      <c r="A87" s="29">
        <v>17</v>
      </c>
      <c r="B87" s="30" t="s">
        <v>82</v>
      </c>
      <c r="C87" s="37" t="s">
        <v>83</v>
      </c>
      <c r="D87" s="32"/>
      <c r="E87" s="33"/>
      <c r="F87" s="34"/>
      <c r="G87" s="33"/>
      <c r="H87" s="33"/>
      <c r="I87" s="33"/>
      <c r="J87" s="33"/>
      <c r="K87" s="33"/>
      <c r="L87" s="33"/>
      <c r="M87" s="34"/>
      <c r="N87" s="35"/>
      <c r="O87" s="36"/>
    </row>
    <row r="88" spans="1:15" ht="52.5" customHeight="1" x14ac:dyDescent="0.2">
      <c r="A88" s="29"/>
      <c r="B88" s="30"/>
      <c r="C88" s="31" t="s">
        <v>84</v>
      </c>
      <c r="D88" s="32"/>
      <c r="E88" s="33"/>
      <c r="F88" s="34"/>
      <c r="G88" s="33"/>
      <c r="H88" s="33"/>
      <c r="I88" s="33"/>
      <c r="J88" s="33"/>
      <c r="K88" s="33"/>
      <c r="L88" s="33"/>
      <c r="M88" s="34"/>
      <c r="N88" s="35"/>
      <c r="O88" s="36"/>
    </row>
    <row r="89" spans="1:15" x14ac:dyDescent="0.2">
      <c r="A89" s="29"/>
      <c r="B89" s="30"/>
      <c r="C89" s="31" t="s">
        <v>85</v>
      </c>
      <c r="D89" s="32" t="s">
        <v>61</v>
      </c>
      <c r="E89" s="33">
        <f>L89</f>
        <v>66.599999999999994</v>
      </c>
      <c r="F89" s="34">
        <v>53.87</v>
      </c>
      <c r="G89" s="33">
        <v>22.2</v>
      </c>
      <c r="H89" s="33">
        <v>3</v>
      </c>
      <c r="I89" s="33"/>
      <c r="J89" s="33"/>
      <c r="K89" s="33">
        <f>PRODUCT(G89:J89)</f>
        <v>66.599999999999994</v>
      </c>
      <c r="L89" s="33">
        <f>K89</f>
        <v>66.599999999999994</v>
      </c>
      <c r="M89" s="34">
        <f>+L89*F89</f>
        <v>3587.7419999999997</v>
      </c>
      <c r="N89" s="35"/>
      <c r="O89" s="36"/>
    </row>
    <row r="90" spans="1:15" x14ac:dyDescent="0.2">
      <c r="A90" s="29"/>
      <c r="B90" s="30"/>
      <c r="C90" s="37"/>
      <c r="D90" s="32"/>
      <c r="E90" s="33"/>
      <c r="F90" s="34"/>
      <c r="G90" s="33"/>
      <c r="H90" s="33"/>
      <c r="I90" s="33"/>
      <c r="J90" s="33"/>
      <c r="K90" s="33"/>
      <c r="L90" s="33"/>
      <c r="M90" s="34"/>
      <c r="N90" s="35"/>
      <c r="O90" s="36"/>
    </row>
    <row r="91" spans="1:15" ht="63.75" x14ac:dyDescent="0.2">
      <c r="A91" s="29"/>
      <c r="B91" s="30"/>
      <c r="C91" s="37" t="s">
        <v>86</v>
      </c>
      <c r="D91" s="32"/>
      <c r="E91" s="33"/>
      <c r="F91" s="34"/>
      <c r="G91" s="33"/>
      <c r="H91" s="33"/>
      <c r="I91" s="33"/>
      <c r="J91" s="33"/>
      <c r="K91" s="33"/>
      <c r="L91" s="33"/>
      <c r="M91" s="34"/>
      <c r="N91" s="35"/>
      <c r="O91" s="36"/>
    </row>
    <row r="92" spans="1:15" ht="25.5" x14ac:dyDescent="0.2">
      <c r="A92" s="29">
        <v>18</v>
      </c>
      <c r="B92" s="30" t="s">
        <v>87</v>
      </c>
      <c r="C92" s="31" t="s">
        <v>88</v>
      </c>
      <c r="D92" s="32" t="s">
        <v>49</v>
      </c>
      <c r="E92" s="33">
        <f>L92</f>
        <v>44.4</v>
      </c>
      <c r="F92" s="34">
        <v>22.77</v>
      </c>
      <c r="G92" s="33">
        <v>22.2</v>
      </c>
      <c r="H92" s="33"/>
      <c r="I92" s="33">
        <v>2</v>
      </c>
      <c r="J92" s="33"/>
      <c r="K92" s="33">
        <f>PRODUCT(G92:J92)</f>
        <v>44.4</v>
      </c>
      <c r="L92" s="33">
        <f>K92</f>
        <v>44.4</v>
      </c>
      <c r="M92" s="34">
        <f>+L92*F92</f>
        <v>1010.9879999999999</v>
      </c>
      <c r="N92" s="35"/>
      <c r="O92" s="36"/>
    </row>
    <row r="93" spans="1:15" x14ac:dyDescent="0.2">
      <c r="A93" s="29"/>
      <c r="B93" s="30"/>
      <c r="C93" s="37"/>
      <c r="D93" s="32"/>
      <c r="E93" s="33"/>
      <c r="F93" s="34"/>
      <c r="G93" s="33"/>
      <c r="H93" s="33"/>
      <c r="I93" s="33"/>
      <c r="J93" s="33"/>
      <c r="K93" s="33"/>
      <c r="L93" s="33"/>
      <c r="M93" s="34"/>
      <c r="N93" s="35"/>
      <c r="O93" s="36"/>
    </row>
    <row r="94" spans="1:15" ht="102" x14ac:dyDescent="0.2">
      <c r="A94" s="29"/>
      <c r="B94" s="30"/>
      <c r="C94" s="37" t="s">
        <v>89</v>
      </c>
      <c r="D94" s="32"/>
      <c r="E94" s="33"/>
      <c r="F94" s="34"/>
      <c r="G94" s="33"/>
      <c r="H94" s="33"/>
      <c r="I94" s="33"/>
      <c r="J94" s="33"/>
      <c r="K94" s="33"/>
      <c r="L94" s="33"/>
      <c r="M94" s="34"/>
      <c r="N94" s="35"/>
      <c r="O94" s="36"/>
    </row>
    <row r="95" spans="1:15" x14ac:dyDescent="0.2">
      <c r="A95" s="29">
        <v>19</v>
      </c>
      <c r="B95" s="30" t="s">
        <v>90</v>
      </c>
      <c r="C95" s="31" t="s">
        <v>91</v>
      </c>
      <c r="D95" s="32" t="s">
        <v>52</v>
      </c>
      <c r="E95" s="33">
        <f>L95</f>
        <v>976.8</v>
      </c>
      <c r="F95" s="34">
        <v>6.19</v>
      </c>
      <c r="G95" s="33">
        <v>22.2</v>
      </c>
      <c r="H95" s="33"/>
      <c r="I95" s="33">
        <v>2</v>
      </c>
      <c r="J95" s="33">
        <v>22</v>
      </c>
      <c r="K95" s="33">
        <f>PRODUCT(G95:J95)</f>
        <v>976.8</v>
      </c>
      <c r="L95" s="33">
        <f>K95</f>
        <v>976.8</v>
      </c>
      <c r="M95" s="34">
        <f>+L95*F95</f>
        <v>6046.3919999999998</v>
      </c>
      <c r="N95" s="35"/>
      <c r="O95" s="36"/>
    </row>
    <row r="96" spans="1:15" x14ac:dyDescent="0.2">
      <c r="A96" s="29"/>
      <c r="B96" s="30"/>
      <c r="C96" s="31"/>
      <c r="D96" s="32"/>
      <c r="E96" s="33"/>
      <c r="F96" s="34"/>
      <c r="G96" s="33"/>
      <c r="H96" s="33"/>
      <c r="I96" s="33"/>
      <c r="J96" s="33"/>
      <c r="K96" s="33"/>
      <c r="L96" s="33"/>
      <c r="M96" s="34"/>
      <c r="N96" s="35"/>
      <c r="O96" s="36"/>
    </row>
    <row r="97" spans="1:15" ht="63.75" x14ac:dyDescent="0.2">
      <c r="A97" s="29"/>
      <c r="B97" s="30"/>
      <c r="C97" s="37" t="s">
        <v>92</v>
      </c>
      <c r="D97" s="32"/>
      <c r="E97" s="33"/>
      <c r="F97" s="34"/>
      <c r="G97" s="33"/>
      <c r="H97" s="33"/>
      <c r="I97" s="33"/>
      <c r="J97" s="33"/>
      <c r="K97" s="33"/>
      <c r="L97" s="33"/>
      <c r="M97" s="34"/>
      <c r="N97" s="35"/>
      <c r="O97" s="36"/>
    </row>
    <row r="98" spans="1:15" x14ac:dyDescent="0.2">
      <c r="A98" s="29">
        <v>20</v>
      </c>
      <c r="B98" s="30" t="s">
        <v>93</v>
      </c>
      <c r="C98" s="31" t="s">
        <v>91</v>
      </c>
      <c r="D98" s="32" t="s">
        <v>52</v>
      </c>
      <c r="E98" s="33">
        <f>L98</f>
        <v>976.8</v>
      </c>
      <c r="F98" s="34">
        <v>0.39</v>
      </c>
      <c r="G98" s="33"/>
      <c r="H98" s="33"/>
      <c r="I98" s="33"/>
      <c r="J98" s="33">
        <f>L95</f>
        <v>976.8</v>
      </c>
      <c r="K98" s="33">
        <f>PRODUCT(G98:J98)</f>
        <v>976.8</v>
      </c>
      <c r="L98" s="33">
        <f>K98</f>
        <v>976.8</v>
      </c>
      <c r="M98" s="34">
        <f>+L98*F98</f>
        <v>380.952</v>
      </c>
      <c r="N98" s="35"/>
      <c r="O98" s="36"/>
    </row>
    <row r="99" spans="1:15" x14ac:dyDescent="0.2">
      <c r="A99" s="29"/>
      <c r="B99" s="30"/>
      <c r="C99" s="37"/>
      <c r="D99" s="32"/>
      <c r="E99" s="33"/>
      <c r="F99" s="34"/>
      <c r="G99" s="33"/>
      <c r="H99" s="33"/>
      <c r="I99" s="33"/>
      <c r="J99" s="33"/>
      <c r="K99" s="33"/>
      <c r="L99" s="33"/>
      <c r="M99" s="34"/>
      <c r="N99" s="35"/>
      <c r="O99" s="36"/>
    </row>
    <row r="100" spans="1:15" ht="25.5" x14ac:dyDescent="0.2">
      <c r="A100" s="29"/>
      <c r="B100" s="30"/>
      <c r="C100" s="37" t="s">
        <v>94</v>
      </c>
      <c r="D100" s="32"/>
      <c r="E100" s="33"/>
      <c r="F100" s="34"/>
      <c r="G100" s="33"/>
      <c r="H100" s="33"/>
      <c r="I100" s="33"/>
      <c r="J100" s="33"/>
      <c r="K100" s="33"/>
      <c r="L100" s="33"/>
      <c r="M100" s="34"/>
      <c r="N100" s="35"/>
      <c r="O100" s="36"/>
    </row>
    <row r="101" spans="1:15" x14ac:dyDescent="0.2">
      <c r="A101" s="29"/>
      <c r="B101" s="30"/>
      <c r="C101" s="37" t="s">
        <v>95</v>
      </c>
      <c r="D101" s="32"/>
      <c r="E101" s="33"/>
      <c r="F101" s="34"/>
      <c r="G101" s="33"/>
      <c r="H101" s="33"/>
      <c r="I101" s="33"/>
      <c r="J101" s="33"/>
      <c r="K101" s="33"/>
      <c r="L101" s="33"/>
      <c r="M101" s="34"/>
      <c r="N101" s="35"/>
      <c r="O101" s="36"/>
    </row>
    <row r="102" spans="1:15" x14ac:dyDescent="0.2">
      <c r="A102" s="29">
        <v>21</v>
      </c>
      <c r="B102" s="30" t="s">
        <v>96</v>
      </c>
      <c r="C102" s="31" t="s">
        <v>91</v>
      </c>
      <c r="D102" s="32" t="s">
        <v>61</v>
      </c>
      <c r="E102" s="33">
        <f>L102</f>
        <v>44.4</v>
      </c>
      <c r="F102" s="34">
        <v>16.71</v>
      </c>
      <c r="G102" s="33">
        <v>22.2</v>
      </c>
      <c r="H102" s="33"/>
      <c r="I102" s="33">
        <v>2</v>
      </c>
      <c r="J102" s="33"/>
      <c r="K102" s="33">
        <f>PRODUCT(G102:J102)</f>
        <v>44.4</v>
      </c>
      <c r="L102" s="33">
        <f>K102</f>
        <v>44.4</v>
      </c>
      <c r="M102" s="34">
        <f>+L102*F102</f>
        <v>741.92399999999998</v>
      </c>
      <c r="N102" s="35"/>
      <c r="O102" s="36"/>
    </row>
    <row r="103" spans="1:15" x14ac:dyDescent="0.2">
      <c r="A103" s="29"/>
      <c r="B103" s="30"/>
      <c r="C103" s="31"/>
      <c r="D103" s="32"/>
      <c r="E103" s="33"/>
      <c r="F103" s="34"/>
      <c r="G103" s="33"/>
      <c r="H103" s="33"/>
      <c r="I103" s="33"/>
      <c r="J103" s="33"/>
      <c r="K103" s="33"/>
      <c r="L103" s="33"/>
      <c r="M103" s="34"/>
      <c r="N103" s="35"/>
      <c r="O103" s="36"/>
    </row>
    <row r="104" spans="1:15" ht="63.75" x14ac:dyDescent="0.2">
      <c r="A104" s="29">
        <v>22</v>
      </c>
      <c r="B104" s="30" t="s">
        <v>40</v>
      </c>
      <c r="C104" s="37" t="s">
        <v>97</v>
      </c>
      <c r="D104" s="32"/>
      <c r="E104" s="33"/>
      <c r="F104" s="34"/>
      <c r="G104" s="33"/>
      <c r="H104" s="33"/>
      <c r="I104" s="33"/>
      <c r="J104" s="33"/>
      <c r="K104" s="33"/>
      <c r="L104" s="33"/>
      <c r="M104" s="34"/>
      <c r="N104" s="35"/>
      <c r="O104" s="36"/>
    </row>
    <row r="105" spans="1:15" x14ac:dyDescent="0.2">
      <c r="A105" s="29"/>
      <c r="B105" s="30"/>
      <c r="C105" s="31" t="s">
        <v>98</v>
      </c>
      <c r="D105" s="32" t="s">
        <v>99</v>
      </c>
      <c r="E105" s="33">
        <f>L105</f>
        <v>16</v>
      </c>
      <c r="F105" s="34">
        <v>84.05</v>
      </c>
      <c r="G105" s="33">
        <v>8</v>
      </c>
      <c r="H105" s="33"/>
      <c r="I105" s="33"/>
      <c r="J105" s="33">
        <v>2</v>
      </c>
      <c r="K105" s="33">
        <f>PRODUCT(G105:J105)</f>
        <v>16</v>
      </c>
      <c r="L105" s="33">
        <f>K105</f>
        <v>16</v>
      </c>
      <c r="M105" s="34">
        <f>+L105*F105</f>
        <v>1344.8</v>
      </c>
      <c r="N105" s="35"/>
      <c r="O105" s="36"/>
    </row>
    <row r="106" spans="1:15" x14ac:dyDescent="0.2">
      <c r="A106" s="29"/>
      <c r="B106" s="30"/>
      <c r="C106" s="31"/>
      <c r="D106" s="32"/>
      <c r="E106" s="33"/>
      <c r="F106" s="34"/>
      <c r="G106" s="33"/>
      <c r="H106" s="33"/>
      <c r="I106" s="33"/>
      <c r="J106" s="33"/>
      <c r="K106" s="33"/>
      <c r="L106" s="33"/>
      <c r="M106" s="34"/>
      <c r="N106" s="35"/>
      <c r="O106" s="36"/>
    </row>
    <row r="107" spans="1:15" ht="51" x14ac:dyDescent="0.2">
      <c r="A107" s="29">
        <v>23</v>
      </c>
      <c r="B107" s="30" t="s">
        <v>100</v>
      </c>
      <c r="C107" s="37" t="s">
        <v>101</v>
      </c>
      <c r="D107" s="32"/>
      <c r="E107" s="33"/>
      <c r="F107" s="34"/>
      <c r="G107" s="33"/>
      <c r="H107" s="33"/>
      <c r="I107" s="33"/>
      <c r="J107" s="33"/>
      <c r="K107" s="33"/>
      <c r="L107" s="33"/>
      <c r="M107" s="34"/>
      <c r="N107" s="35"/>
      <c r="O107" s="36"/>
    </row>
    <row r="108" spans="1:15" x14ac:dyDescent="0.2">
      <c r="A108" s="29"/>
      <c r="B108" s="30"/>
      <c r="C108" s="31" t="s">
        <v>102</v>
      </c>
      <c r="D108" s="32" t="s">
        <v>25</v>
      </c>
      <c r="E108" s="33">
        <f>L108</f>
        <v>18.900000000000002</v>
      </c>
      <c r="F108" s="34">
        <v>31.44</v>
      </c>
      <c r="G108" s="33">
        <v>3.5</v>
      </c>
      <c r="H108" s="33">
        <v>1</v>
      </c>
      <c r="I108" s="33">
        <v>2.7</v>
      </c>
      <c r="J108" s="33">
        <v>2</v>
      </c>
      <c r="K108" s="33">
        <f>PRODUCT(G108:J108)</f>
        <v>18.900000000000002</v>
      </c>
      <c r="L108" s="33">
        <f>K108</f>
        <v>18.900000000000002</v>
      </c>
      <c r="M108" s="34">
        <f>+L108*F108</f>
        <v>594.21600000000012</v>
      </c>
      <c r="N108" s="35"/>
      <c r="O108" s="36"/>
    </row>
    <row r="109" spans="1:15" x14ac:dyDescent="0.2">
      <c r="A109" s="29"/>
      <c r="B109" s="30"/>
      <c r="C109" s="31"/>
      <c r="D109" s="32"/>
      <c r="E109" s="33"/>
      <c r="F109" s="34"/>
      <c r="G109" s="33"/>
      <c r="H109" s="33"/>
      <c r="I109" s="33"/>
      <c r="J109" s="33"/>
      <c r="K109" s="33"/>
      <c r="L109" s="33"/>
      <c r="M109" s="34"/>
      <c r="N109" s="35"/>
      <c r="O109" s="36"/>
    </row>
    <row r="110" spans="1:15" ht="114.75" x14ac:dyDescent="0.2">
      <c r="A110" s="29">
        <v>24</v>
      </c>
      <c r="B110" s="30" t="s">
        <v>103</v>
      </c>
      <c r="C110" s="37" t="s">
        <v>104</v>
      </c>
      <c r="D110" s="32"/>
      <c r="E110" s="33"/>
      <c r="F110" s="34"/>
      <c r="G110" s="33"/>
      <c r="H110" s="33"/>
      <c r="I110" s="33"/>
      <c r="J110" s="33"/>
      <c r="K110" s="33"/>
      <c r="L110" s="33"/>
      <c r="M110" s="34"/>
      <c r="N110" s="35"/>
      <c r="O110" s="36"/>
    </row>
    <row r="111" spans="1:15" x14ac:dyDescent="0.2">
      <c r="A111" s="29"/>
      <c r="B111" s="30"/>
      <c r="C111" s="31" t="s">
        <v>102</v>
      </c>
      <c r="D111" s="32" t="s">
        <v>61</v>
      </c>
      <c r="E111" s="33">
        <f>L111</f>
        <v>40</v>
      </c>
      <c r="F111" s="34">
        <v>2.88</v>
      </c>
      <c r="G111" s="33">
        <v>4</v>
      </c>
      <c r="H111" s="33">
        <v>5</v>
      </c>
      <c r="I111" s="33"/>
      <c r="J111" s="33">
        <v>2</v>
      </c>
      <c r="K111" s="33">
        <f>PRODUCT(G111:J111)</f>
        <v>40</v>
      </c>
      <c r="L111" s="33">
        <f>K111</f>
        <v>40</v>
      </c>
      <c r="M111" s="34">
        <f>+L111*F111</f>
        <v>115.19999999999999</v>
      </c>
      <c r="N111" s="35"/>
      <c r="O111" s="36"/>
    </row>
    <row r="112" spans="1:15" x14ac:dyDescent="0.2">
      <c r="A112" s="29"/>
      <c r="B112" s="30"/>
      <c r="C112" s="31"/>
      <c r="D112" s="32"/>
      <c r="E112" s="33"/>
      <c r="F112" s="34"/>
      <c r="G112" s="33"/>
      <c r="H112" s="33"/>
      <c r="I112" s="33"/>
      <c r="J112" s="33"/>
      <c r="K112" s="33"/>
      <c r="L112" s="33"/>
      <c r="M112" s="34"/>
      <c r="N112" s="35"/>
      <c r="O112" s="36"/>
    </row>
    <row r="113" spans="1:15" ht="76.5" x14ac:dyDescent="0.2">
      <c r="A113" s="29">
        <v>25</v>
      </c>
      <c r="B113" s="30" t="s">
        <v>105</v>
      </c>
      <c r="C113" s="37" t="s">
        <v>106</v>
      </c>
      <c r="D113" s="32"/>
      <c r="E113" s="33"/>
      <c r="F113" s="34"/>
      <c r="G113" s="33"/>
      <c r="H113" s="33"/>
      <c r="I113" s="33"/>
      <c r="J113" s="33"/>
      <c r="K113" s="33"/>
      <c r="L113" s="33"/>
      <c r="M113" s="34"/>
      <c r="N113" s="35"/>
      <c r="O113" s="36"/>
    </row>
    <row r="114" spans="1:15" x14ac:dyDescent="0.2">
      <c r="A114" s="29"/>
      <c r="B114" s="30"/>
      <c r="C114" s="31" t="s">
        <v>107</v>
      </c>
      <c r="D114" s="32" t="s">
        <v>49</v>
      </c>
      <c r="E114" s="33">
        <f>L114</f>
        <v>30</v>
      </c>
      <c r="F114" s="34">
        <v>19.03</v>
      </c>
      <c r="G114" s="33">
        <v>30</v>
      </c>
      <c r="H114" s="33"/>
      <c r="I114" s="33"/>
      <c r="J114" s="33"/>
      <c r="K114" s="33">
        <f>PRODUCT(G114:J114)</f>
        <v>30</v>
      </c>
      <c r="L114" s="33">
        <f>K114</f>
        <v>30</v>
      </c>
      <c r="M114" s="34">
        <f>+L114*F114</f>
        <v>570.90000000000009</v>
      </c>
      <c r="N114" s="35"/>
      <c r="O114" s="36"/>
    </row>
    <row r="115" spans="1:15" x14ac:dyDescent="0.2">
      <c r="A115" s="29"/>
      <c r="B115" s="30"/>
      <c r="C115" s="31"/>
      <c r="D115" s="32"/>
      <c r="E115" s="33"/>
      <c r="F115" s="34"/>
      <c r="G115" s="33"/>
      <c r="H115" s="33"/>
      <c r="I115" s="33"/>
      <c r="J115" s="33"/>
      <c r="K115" s="33"/>
      <c r="L115" s="33"/>
      <c r="M115" s="34"/>
      <c r="N115" s="35"/>
      <c r="O115" s="36"/>
    </row>
    <row r="116" spans="1:15" ht="66.75" customHeight="1" x14ac:dyDescent="0.2">
      <c r="A116" s="29">
        <v>26</v>
      </c>
      <c r="B116" s="30" t="s">
        <v>105</v>
      </c>
      <c r="C116" s="37" t="s">
        <v>108</v>
      </c>
      <c r="D116" s="32"/>
      <c r="E116" s="33"/>
      <c r="F116" s="34"/>
      <c r="G116" s="33"/>
      <c r="H116" s="33"/>
      <c r="I116" s="33"/>
      <c r="J116" s="33"/>
      <c r="K116" s="33"/>
      <c r="L116" s="33"/>
      <c r="M116" s="34"/>
      <c r="N116" s="35"/>
      <c r="O116" s="36"/>
    </row>
    <row r="117" spans="1:15" x14ac:dyDescent="0.2">
      <c r="A117" s="29"/>
      <c r="B117" s="30"/>
      <c r="C117" s="31" t="s">
        <v>109</v>
      </c>
      <c r="D117" s="32" t="s">
        <v>99</v>
      </c>
      <c r="E117" s="33">
        <f>L117</f>
        <v>2</v>
      </c>
      <c r="F117" s="34">
        <v>93.21</v>
      </c>
      <c r="G117" s="33"/>
      <c r="H117" s="33"/>
      <c r="I117" s="33"/>
      <c r="J117" s="33">
        <v>2</v>
      </c>
      <c r="K117" s="33">
        <f>PRODUCT(G117:J117)</f>
        <v>2</v>
      </c>
      <c r="L117" s="33">
        <f>K117</f>
        <v>2</v>
      </c>
      <c r="M117" s="34">
        <f>+L117*F117</f>
        <v>186.42</v>
      </c>
      <c r="N117" s="35"/>
      <c r="O117" s="36"/>
    </row>
    <row r="118" spans="1:15" x14ac:dyDescent="0.2">
      <c r="A118" s="29"/>
      <c r="B118" s="30"/>
      <c r="C118" s="31"/>
      <c r="D118" s="32"/>
      <c r="E118" s="33"/>
      <c r="F118" s="34"/>
      <c r="G118" s="33"/>
      <c r="H118" s="33"/>
      <c r="I118" s="33"/>
      <c r="J118" s="33"/>
      <c r="K118" s="33"/>
      <c r="L118" s="33"/>
      <c r="M118" s="34"/>
      <c r="N118" s="35"/>
      <c r="O118" s="36"/>
    </row>
    <row r="119" spans="1:15" ht="195.75" customHeight="1" x14ac:dyDescent="0.2">
      <c r="A119" s="29">
        <v>27</v>
      </c>
      <c r="B119" s="30" t="s">
        <v>110</v>
      </c>
      <c r="C119" s="37" t="s">
        <v>111</v>
      </c>
      <c r="D119" s="32"/>
      <c r="E119" s="33"/>
      <c r="F119" s="34"/>
      <c r="G119" s="33"/>
      <c r="H119" s="33"/>
      <c r="I119" s="33"/>
      <c r="J119" s="33"/>
      <c r="K119" s="33"/>
      <c r="L119" s="33"/>
      <c r="M119" s="34"/>
      <c r="N119" s="35"/>
      <c r="O119" s="36"/>
    </row>
    <row r="120" spans="1:15" x14ac:dyDescent="0.2">
      <c r="A120" s="29"/>
      <c r="B120" s="30"/>
      <c r="C120" s="31" t="s">
        <v>109</v>
      </c>
      <c r="D120" s="32" t="s">
        <v>99</v>
      </c>
      <c r="E120" s="33">
        <f>L120</f>
        <v>2</v>
      </c>
      <c r="F120" s="34">
        <v>98.01</v>
      </c>
      <c r="G120" s="33"/>
      <c r="H120" s="33"/>
      <c r="I120" s="33"/>
      <c r="J120" s="33">
        <v>2</v>
      </c>
      <c r="K120" s="33">
        <f>PRODUCT(G120:J120)</f>
        <v>2</v>
      </c>
      <c r="L120" s="33">
        <f>K120</f>
        <v>2</v>
      </c>
      <c r="M120" s="34">
        <f>+L120*F120</f>
        <v>196.02</v>
      </c>
      <c r="N120" s="35"/>
      <c r="O120" s="36"/>
    </row>
    <row r="121" spans="1:15" x14ac:dyDescent="0.2">
      <c r="A121" s="29"/>
      <c r="B121" s="30"/>
      <c r="C121" s="31"/>
      <c r="D121" s="32"/>
      <c r="E121" s="33"/>
      <c r="F121" s="34"/>
      <c r="G121" s="33"/>
      <c r="H121" s="33"/>
      <c r="I121" s="33"/>
      <c r="J121" s="33"/>
      <c r="K121" s="33"/>
      <c r="L121" s="33"/>
      <c r="M121" s="34"/>
      <c r="N121" s="35"/>
      <c r="O121" s="36"/>
    </row>
    <row r="122" spans="1:15" ht="51" x14ac:dyDescent="0.2">
      <c r="A122" s="29">
        <v>28</v>
      </c>
      <c r="B122" s="30" t="s">
        <v>112</v>
      </c>
      <c r="C122" s="37" t="s">
        <v>113</v>
      </c>
      <c r="D122" s="32"/>
      <c r="E122" s="33"/>
      <c r="F122" s="34"/>
      <c r="G122" s="33"/>
      <c r="H122" s="33"/>
      <c r="I122" s="33"/>
      <c r="J122" s="33"/>
      <c r="K122" s="33"/>
      <c r="L122" s="33"/>
      <c r="M122" s="34"/>
      <c r="N122" s="35"/>
      <c r="O122" s="36"/>
    </row>
    <row r="123" spans="1:15" x14ac:dyDescent="0.2">
      <c r="A123" s="29"/>
      <c r="B123" s="30"/>
      <c r="C123" s="31" t="s">
        <v>114</v>
      </c>
      <c r="D123" s="32" t="s">
        <v>25</v>
      </c>
      <c r="E123" s="33">
        <f>L123</f>
        <v>72</v>
      </c>
      <c r="F123" s="34">
        <v>7.25</v>
      </c>
      <c r="G123" s="33">
        <v>12</v>
      </c>
      <c r="H123" s="33">
        <v>3</v>
      </c>
      <c r="I123" s="33"/>
      <c r="J123" s="33">
        <v>2</v>
      </c>
      <c r="K123" s="33">
        <f>PRODUCT(G123:J123)</f>
        <v>72</v>
      </c>
      <c r="L123" s="33">
        <f>K123</f>
        <v>72</v>
      </c>
      <c r="M123" s="34">
        <f>+L123*F123</f>
        <v>522</v>
      </c>
      <c r="N123" s="35"/>
      <c r="O123" s="36"/>
    </row>
    <row r="124" spans="1:15" ht="13.5" thickBot="1" x14ac:dyDescent="0.25">
      <c r="A124" s="43"/>
      <c r="B124" s="44"/>
      <c r="C124" s="45"/>
      <c r="D124" s="46"/>
      <c r="E124" s="47"/>
      <c r="F124" s="48"/>
      <c r="G124" s="47"/>
      <c r="H124" s="47"/>
      <c r="I124" s="47"/>
      <c r="J124" s="47"/>
      <c r="K124" s="47"/>
      <c r="L124" s="47"/>
      <c r="M124" s="48"/>
      <c r="N124" s="35"/>
      <c r="O124" s="36"/>
    </row>
    <row r="125" spans="1:15" ht="18" x14ac:dyDescent="0.25">
      <c r="A125" s="49"/>
      <c r="B125" s="50"/>
      <c r="C125" s="51" t="s">
        <v>115</v>
      </c>
      <c r="D125" s="52"/>
      <c r="E125" s="53"/>
      <c r="F125" s="52"/>
      <c r="G125" s="53"/>
      <c r="H125" s="52"/>
      <c r="I125" s="53"/>
      <c r="J125" s="53"/>
      <c r="K125" s="53"/>
      <c r="L125" s="54"/>
      <c r="M125" s="55">
        <f>SUM(M6:M123)</f>
        <v>174071.79619999998</v>
      </c>
      <c r="N125" s="35"/>
      <c r="O125" s="36"/>
    </row>
    <row r="126" spans="1:15" ht="18" x14ac:dyDescent="0.25">
      <c r="A126" s="56"/>
      <c r="B126" s="57"/>
      <c r="C126" s="58"/>
      <c r="D126" s="11"/>
      <c r="E126" s="59"/>
      <c r="F126" s="11"/>
      <c r="G126" s="59"/>
      <c r="H126" s="11"/>
      <c r="I126" s="59"/>
      <c r="J126" s="59"/>
      <c r="K126" s="59"/>
      <c r="L126" s="60"/>
      <c r="M126" s="61"/>
      <c r="N126" s="35"/>
      <c r="O126" s="36"/>
    </row>
    <row r="127" spans="1:15" ht="21" customHeight="1" x14ac:dyDescent="0.25">
      <c r="A127" s="56"/>
      <c r="B127" s="57"/>
      <c r="C127" s="58"/>
      <c r="D127" s="11"/>
      <c r="E127" s="59"/>
      <c r="F127" s="11"/>
      <c r="G127" s="59"/>
      <c r="H127" s="11"/>
      <c r="I127" s="59"/>
      <c r="J127" s="59"/>
      <c r="K127" s="59"/>
      <c r="L127" s="60"/>
      <c r="M127" s="61"/>
      <c r="N127" s="35"/>
      <c r="O127" s="36"/>
    </row>
    <row r="128" spans="1:15" ht="24.95" customHeight="1" x14ac:dyDescent="0.2">
      <c r="A128" s="62">
        <v>29</v>
      </c>
      <c r="B128" s="63" t="s">
        <v>116</v>
      </c>
      <c r="C128" s="64" t="s">
        <v>117</v>
      </c>
      <c r="D128" s="63" t="s">
        <v>118</v>
      </c>
      <c r="E128" s="65">
        <v>1230</v>
      </c>
      <c r="F128" s="66">
        <v>9.8000000000000007</v>
      </c>
      <c r="G128" s="67"/>
      <c r="H128" s="68"/>
      <c r="I128" s="67"/>
      <c r="J128" s="67"/>
      <c r="K128" s="67"/>
      <c r="L128" s="69"/>
      <c r="M128" s="66">
        <f>E128*F128</f>
        <v>12054</v>
      </c>
      <c r="N128" s="35"/>
      <c r="O128" s="36"/>
    </row>
    <row r="129" spans="1:15" x14ac:dyDescent="0.2">
      <c r="A129" s="29"/>
      <c r="B129" s="30"/>
      <c r="C129" s="31"/>
      <c r="D129" s="32"/>
      <c r="E129" s="33"/>
      <c r="F129" s="34"/>
      <c r="G129" s="33"/>
      <c r="H129" s="33"/>
      <c r="I129" s="33"/>
      <c r="J129" s="33"/>
      <c r="K129" s="33"/>
      <c r="L129" s="33"/>
      <c r="M129" s="34"/>
      <c r="N129" s="35"/>
      <c r="O129" s="36"/>
    </row>
    <row r="130" spans="1:15" ht="45" customHeight="1" x14ac:dyDescent="0.2">
      <c r="A130" s="62">
        <v>30</v>
      </c>
      <c r="B130" s="63" t="s">
        <v>119</v>
      </c>
      <c r="C130" s="64" t="s">
        <v>120</v>
      </c>
      <c r="D130" s="63" t="s">
        <v>118</v>
      </c>
      <c r="E130" s="65">
        <v>570</v>
      </c>
      <c r="F130" s="66">
        <v>2.83</v>
      </c>
      <c r="G130" s="33"/>
      <c r="H130" s="32"/>
      <c r="I130" s="33"/>
      <c r="J130" s="33"/>
      <c r="K130" s="33"/>
      <c r="L130" s="70"/>
      <c r="M130" s="66">
        <f>E130*F130</f>
        <v>1613.1000000000001</v>
      </c>
      <c r="N130" s="35"/>
      <c r="O130" s="36"/>
    </row>
    <row r="131" spans="1:15" x14ac:dyDescent="0.2">
      <c r="A131" s="29"/>
      <c r="B131" s="30"/>
      <c r="C131" s="31"/>
      <c r="D131" s="32"/>
      <c r="E131" s="33"/>
      <c r="F131" s="34"/>
      <c r="G131" s="33"/>
      <c r="H131" s="33"/>
      <c r="I131" s="33"/>
      <c r="J131" s="33"/>
      <c r="K131" s="33"/>
      <c r="L131" s="33"/>
      <c r="M131" s="34"/>
      <c r="N131" s="35"/>
      <c r="O131" s="36"/>
    </row>
    <row r="132" spans="1:15" ht="24.95" customHeight="1" x14ac:dyDescent="0.2">
      <c r="A132" s="62">
        <v>31</v>
      </c>
      <c r="B132" s="63" t="s">
        <v>121</v>
      </c>
      <c r="C132" s="64" t="s">
        <v>122</v>
      </c>
      <c r="D132" s="63" t="s">
        <v>61</v>
      </c>
      <c r="E132" s="65">
        <v>325</v>
      </c>
      <c r="F132" s="66">
        <v>4.68</v>
      </c>
      <c r="G132" s="33"/>
      <c r="H132" s="32"/>
      <c r="I132" s="33"/>
      <c r="J132" s="33"/>
      <c r="K132" s="33"/>
      <c r="L132" s="70"/>
      <c r="M132" s="66">
        <f>E132*F132</f>
        <v>1521</v>
      </c>
      <c r="N132" s="35"/>
      <c r="O132" s="36"/>
    </row>
    <row r="133" spans="1:15" x14ac:dyDescent="0.2">
      <c r="A133" s="29"/>
      <c r="B133" s="30"/>
      <c r="C133" s="31"/>
      <c r="D133" s="32"/>
      <c r="E133" s="33"/>
      <c r="F133" s="34"/>
      <c r="G133" s="33"/>
      <c r="H133" s="33"/>
      <c r="I133" s="33"/>
      <c r="J133" s="33"/>
      <c r="K133" s="33"/>
      <c r="L133" s="33"/>
      <c r="M133" s="34"/>
      <c r="N133" s="35"/>
      <c r="O133" s="36"/>
    </row>
    <row r="134" spans="1:15" ht="54.95" customHeight="1" x14ac:dyDescent="0.2">
      <c r="A134" s="62">
        <v>32</v>
      </c>
      <c r="B134" s="63" t="s">
        <v>123</v>
      </c>
      <c r="C134" s="64" t="s">
        <v>124</v>
      </c>
      <c r="D134" s="63" t="s">
        <v>125</v>
      </c>
      <c r="E134" s="65">
        <v>228</v>
      </c>
      <c r="F134" s="66">
        <v>65.95</v>
      </c>
      <c r="G134" s="33"/>
      <c r="H134" s="32"/>
      <c r="I134" s="33"/>
      <c r="J134" s="33"/>
      <c r="K134" s="33"/>
      <c r="L134" s="70"/>
      <c r="M134" s="66">
        <f>E134*F134</f>
        <v>15036.6</v>
      </c>
      <c r="N134" s="35"/>
      <c r="O134" s="36"/>
    </row>
    <row r="135" spans="1:15" x14ac:dyDescent="0.2">
      <c r="A135" s="29"/>
      <c r="B135" s="30"/>
      <c r="C135" s="31"/>
      <c r="D135" s="32"/>
      <c r="E135" s="33"/>
      <c r="F135" s="34"/>
      <c r="G135" s="33"/>
      <c r="H135" s="33"/>
      <c r="I135" s="33"/>
      <c r="J135" s="33"/>
      <c r="K135" s="33"/>
      <c r="L135" s="33"/>
      <c r="M135" s="34"/>
      <c r="N135" s="35"/>
      <c r="O135" s="36"/>
    </row>
    <row r="136" spans="1:15" ht="54.95" customHeight="1" x14ac:dyDescent="0.2">
      <c r="A136" s="62">
        <v>33</v>
      </c>
      <c r="B136" s="63" t="s">
        <v>126</v>
      </c>
      <c r="C136" s="64" t="s">
        <v>127</v>
      </c>
      <c r="D136" s="63" t="s">
        <v>118</v>
      </c>
      <c r="E136" s="65">
        <v>564</v>
      </c>
      <c r="F136" s="66">
        <v>38.21</v>
      </c>
      <c r="G136" s="33"/>
      <c r="H136" s="32"/>
      <c r="I136" s="33"/>
      <c r="J136" s="33"/>
      <c r="K136" s="33"/>
      <c r="L136" s="70"/>
      <c r="M136" s="66">
        <f>E136*F136</f>
        <v>21550.44</v>
      </c>
      <c r="N136" s="35"/>
      <c r="O136" s="36"/>
    </row>
    <row r="137" spans="1:15" x14ac:dyDescent="0.2">
      <c r="A137" s="29"/>
      <c r="B137" s="30"/>
      <c r="C137" s="31"/>
      <c r="D137" s="32"/>
      <c r="E137" s="33"/>
      <c r="F137" s="34"/>
      <c r="G137" s="33"/>
      <c r="H137" s="33"/>
      <c r="I137" s="33"/>
      <c r="J137" s="33"/>
      <c r="K137" s="33"/>
      <c r="L137" s="33"/>
      <c r="M137" s="34"/>
      <c r="N137" s="35"/>
      <c r="O137" s="36"/>
    </row>
    <row r="138" spans="1:15" ht="24.95" customHeight="1" x14ac:dyDescent="0.2">
      <c r="A138" s="62">
        <v>34</v>
      </c>
      <c r="B138" s="63" t="s">
        <v>128</v>
      </c>
      <c r="C138" s="64" t="s">
        <v>129</v>
      </c>
      <c r="D138" s="63" t="s">
        <v>118</v>
      </c>
      <c r="E138" s="65">
        <v>564</v>
      </c>
      <c r="F138" s="66">
        <v>5.08</v>
      </c>
      <c r="G138" s="33"/>
      <c r="H138" s="32"/>
      <c r="I138" s="33"/>
      <c r="J138" s="33"/>
      <c r="K138" s="33"/>
      <c r="L138" s="70"/>
      <c r="M138" s="66">
        <f>E138*F138</f>
        <v>2865.12</v>
      </c>
      <c r="N138" s="35"/>
      <c r="O138" s="36"/>
    </row>
    <row r="139" spans="1:15" x14ac:dyDescent="0.2">
      <c r="A139" s="29"/>
      <c r="B139" s="30"/>
      <c r="C139" s="31"/>
      <c r="D139" s="32"/>
      <c r="E139" s="33"/>
      <c r="F139" s="34"/>
      <c r="G139" s="33"/>
      <c r="H139" s="33"/>
      <c r="I139" s="33"/>
      <c r="J139" s="33"/>
      <c r="K139" s="33"/>
      <c r="L139" s="33"/>
      <c r="M139" s="34"/>
      <c r="N139" s="35"/>
      <c r="O139" s="36"/>
    </row>
    <row r="140" spans="1:15" ht="24.95" customHeight="1" x14ac:dyDescent="0.2">
      <c r="A140" s="62">
        <v>35</v>
      </c>
      <c r="B140" s="63" t="s">
        <v>130</v>
      </c>
      <c r="C140" s="64" t="s">
        <v>131</v>
      </c>
      <c r="D140" s="63" t="s">
        <v>118</v>
      </c>
      <c r="E140" s="65">
        <f>102+114+340</f>
        <v>556</v>
      </c>
      <c r="F140" s="66">
        <v>3.83</v>
      </c>
      <c r="G140" s="33"/>
      <c r="H140" s="32"/>
      <c r="I140" s="33"/>
      <c r="J140" s="33"/>
      <c r="K140" s="33"/>
      <c r="L140" s="70"/>
      <c r="M140" s="66">
        <f>E140*F140</f>
        <v>2129.48</v>
      </c>
      <c r="N140" s="35"/>
      <c r="O140" s="36"/>
    </row>
    <row r="141" spans="1:15" x14ac:dyDescent="0.2">
      <c r="A141" s="29"/>
      <c r="B141" s="30"/>
      <c r="C141" s="31"/>
      <c r="D141" s="32"/>
      <c r="E141" s="33"/>
      <c r="F141" s="34"/>
      <c r="G141" s="33"/>
      <c r="H141" s="33"/>
      <c r="I141" s="33"/>
      <c r="J141" s="33"/>
      <c r="K141" s="33"/>
      <c r="L141" s="33"/>
      <c r="M141" s="34"/>
      <c r="N141" s="35"/>
      <c r="O141" s="36"/>
    </row>
    <row r="142" spans="1:15" ht="45" customHeight="1" x14ac:dyDescent="0.2">
      <c r="A142" s="62">
        <v>36</v>
      </c>
      <c r="B142" s="63" t="s">
        <v>132</v>
      </c>
      <c r="C142" s="64" t="s">
        <v>133</v>
      </c>
      <c r="D142" s="63" t="s">
        <v>118</v>
      </c>
      <c r="E142" s="65">
        <v>58</v>
      </c>
      <c r="F142" s="66">
        <v>40.380000000000003</v>
      </c>
      <c r="G142" s="33"/>
      <c r="H142" s="32"/>
      <c r="I142" s="33"/>
      <c r="J142" s="33"/>
      <c r="K142" s="33"/>
      <c r="L142" s="70"/>
      <c r="M142" s="66">
        <f>E142*F142</f>
        <v>2342.04</v>
      </c>
      <c r="N142" s="35"/>
      <c r="O142" s="36"/>
    </row>
    <row r="143" spans="1:15" x14ac:dyDescent="0.2">
      <c r="A143" s="29"/>
      <c r="B143" s="30"/>
      <c r="C143" s="31"/>
      <c r="D143" s="32"/>
      <c r="E143" s="33"/>
      <c r="F143" s="34"/>
      <c r="G143" s="33"/>
      <c r="H143" s="33"/>
      <c r="I143" s="33"/>
      <c r="J143" s="33"/>
      <c r="K143" s="33"/>
      <c r="L143" s="33"/>
      <c r="M143" s="34"/>
      <c r="N143" s="35"/>
      <c r="O143" s="36"/>
    </row>
    <row r="144" spans="1:15" ht="45" customHeight="1" x14ac:dyDescent="0.2">
      <c r="A144" s="62">
        <v>37</v>
      </c>
      <c r="B144" s="63" t="s">
        <v>128</v>
      </c>
      <c r="C144" s="64" t="s">
        <v>129</v>
      </c>
      <c r="D144" s="63" t="s">
        <v>118</v>
      </c>
      <c r="E144" s="65">
        <v>58</v>
      </c>
      <c r="F144" s="66">
        <v>5.08</v>
      </c>
      <c r="G144" s="33"/>
      <c r="H144" s="32"/>
      <c r="I144" s="33"/>
      <c r="J144" s="33"/>
      <c r="K144" s="33"/>
      <c r="L144" s="70"/>
      <c r="M144" s="66">
        <f>E144*F144</f>
        <v>294.64</v>
      </c>
      <c r="N144" s="35"/>
      <c r="O144" s="36"/>
    </row>
    <row r="145" spans="1:15" x14ac:dyDescent="0.2">
      <c r="A145" s="29"/>
      <c r="B145" s="30"/>
      <c r="C145" s="31"/>
      <c r="D145" s="32"/>
      <c r="E145" s="33"/>
      <c r="F145" s="34"/>
      <c r="G145" s="33"/>
      <c r="H145" s="33"/>
      <c r="I145" s="33"/>
      <c r="J145" s="33"/>
      <c r="K145" s="33"/>
      <c r="L145" s="33"/>
      <c r="M145" s="34"/>
      <c r="N145" s="35"/>
      <c r="O145" s="36"/>
    </row>
    <row r="146" spans="1:15" ht="24.95" customHeight="1" x14ac:dyDescent="0.2">
      <c r="A146" s="62">
        <v>38</v>
      </c>
      <c r="B146" s="63" t="s">
        <v>130</v>
      </c>
      <c r="C146" s="64" t="s">
        <v>131</v>
      </c>
      <c r="D146" s="63" t="s">
        <v>118</v>
      </c>
      <c r="E146" s="65">
        <v>58</v>
      </c>
      <c r="F146" s="66">
        <v>3.83</v>
      </c>
      <c r="G146" s="33"/>
      <c r="H146" s="32"/>
      <c r="I146" s="33"/>
      <c r="J146" s="33"/>
      <c r="K146" s="33"/>
      <c r="L146" s="70"/>
      <c r="M146" s="66">
        <f>E146*F146</f>
        <v>222.14000000000001</v>
      </c>
      <c r="N146" s="35"/>
      <c r="O146" s="36"/>
    </row>
    <row r="147" spans="1:15" x14ac:dyDescent="0.2">
      <c r="A147" s="29"/>
      <c r="B147" s="30"/>
      <c r="C147" s="31"/>
      <c r="D147" s="32"/>
      <c r="E147" s="33"/>
      <c r="F147" s="34"/>
      <c r="G147" s="33"/>
      <c r="H147" s="33"/>
      <c r="I147" s="33"/>
      <c r="J147" s="33"/>
      <c r="K147" s="33"/>
      <c r="L147" s="33"/>
      <c r="M147" s="34"/>
      <c r="N147" s="35"/>
      <c r="O147" s="36"/>
    </row>
    <row r="148" spans="1:15" ht="18" x14ac:dyDescent="0.25">
      <c r="A148" s="71"/>
      <c r="B148" s="57"/>
      <c r="C148" s="58" t="s">
        <v>134</v>
      </c>
      <c r="D148" s="11"/>
      <c r="E148" s="59"/>
      <c r="F148" s="11"/>
      <c r="G148" s="59"/>
      <c r="H148" s="11"/>
      <c r="I148" s="59"/>
      <c r="J148" s="59"/>
      <c r="K148" s="59"/>
      <c r="L148" s="60"/>
      <c r="M148" s="72">
        <f>SUM(M128:M147)</f>
        <v>59628.560000000005</v>
      </c>
      <c r="N148" s="35"/>
      <c r="O148" s="36"/>
    </row>
    <row r="149" spans="1:15" ht="18" x14ac:dyDescent="0.25">
      <c r="A149" s="56"/>
      <c r="B149" s="57"/>
      <c r="C149" s="58"/>
      <c r="D149" s="11"/>
      <c r="E149" s="59"/>
      <c r="F149" s="11"/>
      <c r="G149" s="59"/>
      <c r="H149" s="11"/>
      <c r="I149" s="59"/>
      <c r="J149" s="59"/>
      <c r="K149" s="59"/>
      <c r="L149" s="60"/>
      <c r="M149" s="61"/>
      <c r="N149" s="35"/>
      <c r="O149" s="36"/>
    </row>
    <row r="150" spans="1:15" ht="18" x14ac:dyDescent="0.25">
      <c r="A150" s="56"/>
      <c r="B150" s="57"/>
      <c r="C150" s="58"/>
      <c r="D150" s="11"/>
      <c r="E150" s="59"/>
      <c r="F150" s="11"/>
      <c r="G150" s="59"/>
      <c r="H150" s="11"/>
      <c r="I150" s="59"/>
      <c r="J150" s="59"/>
      <c r="K150" s="59"/>
      <c r="L150" s="60"/>
      <c r="M150" s="61"/>
      <c r="N150" s="35"/>
      <c r="O150" s="36"/>
    </row>
    <row r="151" spans="1:15" ht="21" customHeight="1" x14ac:dyDescent="0.25">
      <c r="A151" s="56"/>
      <c r="B151" s="57"/>
      <c r="C151" s="58"/>
      <c r="D151" s="11"/>
      <c r="E151" s="59"/>
      <c r="F151" s="11"/>
      <c r="G151" s="59"/>
      <c r="H151" s="11"/>
      <c r="I151" s="59"/>
      <c r="J151" s="59"/>
      <c r="K151" s="59"/>
      <c r="L151" s="60"/>
      <c r="M151" s="61"/>
      <c r="N151" s="35"/>
      <c r="O151" s="36"/>
    </row>
    <row r="152" spans="1:15" ht="18.75" thickBot="1" x14ac:dyDescent="0.3">
      <c r="A152" s="73" t="s">
        <v>135</v>
      </c>
      <c r="B152" s="57"/>
      <c r="C152" s="58" t="s">
        <v>136</v>
      </c>
      <c r="D152" s="11"/>
      <c r="E152" s="59"/>
      <c r="F152" s="11"/>
      <c r="G152" s="59"/>
      <c r="H152" s="11"/>
      <c r="I152" s="59"/>
      <c r="J152" s="59"/>
      <c r="K152" s="59"/>
      <c r="L152" s="60"/>
      <c r="M152" s="106">
        <f>M125+M148</f>
        <v>233700.35619999998</v>
      </c>
      <c r="N152" s="35"/>
      <c r="O152" s="36"/>
    </row>
    <row r="153" spans="1:15" ht="18.75" thickTop="1" x14ac:dyDescent="0.25">
      <c r="A153" s="56"/>
      <c r="B153" s="57"/>
      <c r="C153" s="58"/>
      <c r="D153" s="11"/>
      <c r="E153" s="59"/>
      <c r="F153" s="11"/>
      <c r="G153" s="59"/>
      <c r="H153" s="11"/>
      <c r="I153" s="59"/>
      <c r="J153" s="59"/>
      <c r="K153" s="59"/>
      <c r="L153" s="60"/>
      <c r="M153" s="61"/>
      <c r="N153" s="35"/>
      <c r="O153" s="36"/>
    </row>
    <row r="154" spans="1:15" ht="21" customHeight="1" x14ac:dyDescent="0.25">
      <c r="A154" s="56"/>
      <c r="B154" s="57"/>
      <c r="C154" s="58"/>
      <c r="D154" s="11"/>
      <c r="E154" s="59"/>
      <c r="F154" s="11"/>
      <c r="G154" s="59"/>
      <c r="H154" s="11"/>
      <c r="I154" s="59"/>
      <c r="J154" s="59"/>
      <c r="K154" s="59"/>
      <c r="L154" s="60"/>
      <c r="M154" s="61"/>
      <c r="N154" s="35"/>
      <c r="O154" s="36"/>
    </row>
    <row r="155" spans="1:15" ht="21" customHeight="1" x14ac:dyDescent="0.25">
      <c r="A155" s="56"/>
      <c r="B155" s="57"/>
      <c r="C155" s="58"/>
      <c r="D155" s="11"/>
      <c r="E155" s="59"/>
      <c r="F155" s="11"/>
      <c r="G155" s="59"/>
      <c r="H155" s="11"/>
      <c r="I155" s="59"/>
      <c r="J155" s="59"/>
      <c r="K155" s="59"/>
      <c r="L155" s="60"/>
      <c r="M155" s="61"/>
      <c r="N155" s="35"/>
      <c r="O155" s="36"/>
    </row>
    <row r="156" spans="1:15" ht="18.75" thickBot="1" x14ac:dyDescent="0.3">
      <c r="A156" s="73" t="s">
        <v>137</v>
      </c>
      <c r="B156" s="57"/>
      <c r="C156" s="58" t="s">
        <v>138</v>
      </c>
      <c r="D156" s="11"/>
      <c r="E156" s="59"/>
      <c r="F156" s="11"/>
      <c r="G156" s="59"/>
      <c r="H156" s="11"/>
      <c r="I156" s="59"/>
      <c r="J156" s="59"/>
      <c r="K156" s="59"/>
      <c r="L156" s="60"/>
      <c r="M156" s="106">
        <v>7312.53</v>
      </c>
      <c r="N156" s="35"/>
      <c r="O156" s="36"/>
    </row>
    <row r="157" spans="1:15" ht="18.75" thickTop="1" x14ac:dyDescent="0.25">
      <c r="A157" s="58"/>
      <c r="B157" s="57"/>
      <c r="C157" s="58"/>
      <c r="D157" s="11"/>
      <c r="E157" s="59"/>
      <c r="F157" s="11"/>
      <c r="G157" s="59"/>
      <c r="H157" s="11"/>
      <c r="I157" s="59"/>
      <c r="J157" s="59"/>
      <c r="K157" s="59"/>
      <c r="L157" s="60"/>
      <c r="M157" s="61"/>
      <c r="N157" s="35"/>
      <c r="O157" s="36"/>
    </row>
    <row r="158" spans="1:15" ht="18" x14ac:dyDescent="0.25">
      <c r="A158" s="58"/>
      <c r="B158" s="57"/>
      <c r="C158" s="58"/>
      <c r="D158" s="11"/>
      <c r="E158" s="59"/>
      <c r="F158" s="11"/>
      <c r="G158" s="59"/>
      <c r="H158" s="11"/>
      <c r="I158" s="59"/>
      <c r="J158" s="59"/>
      <c r="K158" s="59"/>
      <c r="L158" s="60"/>
      <c r="M158" s="61"/>
      <c r="N158" s="35"/>
      <c r="O158" s="36"/>
    </row>
    <row r="159" spans="1:15" ht="18" x14ac:dyDescent="0.25">
      <c r="A159" s="58"/>
      <c r="B159" s="57"/>
      <c r="C159" s="58"/>
      <c r="D159" s="11"/>
      <c r="E159" s="59"/>
      <c r="F159" s="11"/>
      <c r="G159" s="59"/>
      <c r="H159" s="11"/>
      <c r="I159" s="59"/>
      <c r="J159" s="59"/>
      <c r="K159" s="59"/>
      <c r="L159" s="60"/>
      <c r="M159" s="61"/>
      <c r="N159" s="35"/>
      <c r="O159" s="36"/>
    </row>
    <row r="160" spans="1:15" ht="18" x14ac:dyDescent="0.25">
      <c r="A160" s="58"/>
      <c r="B160" s="57"/>
      <c r="C160" s="58"/>
      <c r="D160" s="11"/>
      <c r="E160" s="59"/>
      <c r="F160" s="11"/>
      <c r="G160" s="59"/>
      <c r="H160" s="11"/>
      <c r="I160" s="59"/>
      <c r="J160" s="59"/>
      <c r="K160" s="59"/>
      <c r="L160" s="60"/>
      <c r="M160" s="61"/>
      <c r="N160" s="35"/>
      <c r="O160" s="36"/>
    </row>
    <row r="161" spans="1:15" ht="18" x14ac:dyDescent="0.25">
      <c r="A161" s="71"/>
      <c r="B161" s="115"/>
      <c r="C161" s="58" t="s">
        <v>139</v>
      </c>
      <c r="D161" s="58"/>
      <c r="E161" s="59"/>
      <c r="F161" s="11"/>
      <c r="G161" s="59"/>
      <c r="H161" s="11"/>
      <c r="I161" s="59"/>
      <c r="J161" s="59"/>
      <c r="K161" s="59"/>
      <c r="L161" s="60"/>
      <c r="M161" s="72"/>
      <c r="N161" s="35"/>
      <c r="O161" s="36"/>
    </row>
    <row r="162" spans="1:15" x14ac:dyDescent="0.2">
      <c r="A162" s="29"/>
      <c r="B162" s="30"/>
      <c r="C162" s="31"/>
      <c r="D162" s="32"/>
      <c r="E162" s="33"/>
      <c r="F162" s="34"/>
      <c r="G162" s="33"/>
      <c r="H162" s="33"/>
      <c r="I162" s="33"/>
      <c r="J162" s="33"/>
      <c r="K162" s="33"/>
      <c r="L162" s="33"/>
      <c r="M162" s="34"/>
      <c r="N162" s="35"/>
      <c r="O162" s="36"/>
    </row>
    <row r="163" spans="1:15" x14ac:dyDescent="0.2">
      <c r="A163" s="29"/>
      <c r="B163" s="30"/>
      <c r="C163" s="31"/>
      <c r="D163" s="32"/>
      <c r="E163" s="33"/>
      <c r="F163" s="34"/>
      <c r="G163" s="33"/>
      <c r="H163" s="33"/>
      <c r="I163" s="33"/>
      <c r="J163" s="33"/>
      <c r="K163" s="33"/>
      <c r="L163" s="33"/>
      <c r="M163" s="34"/>
      <c r="N163" s="35"/>
      <c r="O163" s="36"/>
    </row>
    <row r="164" spans="1:15" ht="15.75" x14ac:dyDescent="0.25">
      <c r="A164" s="29"/>
      <c r="B164" s="30"/>
      <c r="C164" s="64" t="s">
        <v>140</v>
      </c>
      <c r="D164" s="32"/>
      <c r="E164" s="33"/>
      <c r="F164" s="34"/>
      <c r="G164" s="33"/>
      <c r="H164" s="33"/>
      <c r="I164" s="33"/>
      <c r="J164" s="33"/>
      <c r="K164" s="33"/>
      <c r="L164" s="33"/>
      <c r="M164" s="74">
        <f>(M152+M156)*0.22</f>
        <v>53022.834963999994</v>
      </c>
      <c r="N164" s="35"/>
      <c r="O164" s="36"/>
    </row>
    <row r="165" spans="1:15" ht="15.75" x14ac:dyDescent="0.25">
      <c r="A165" s="29"/>
      <c r="B165" s="30"/>
      <c r="C165" s="64" t="s">
        <v>141</v>
      </c>
      <c r="D165" s="32"/>
      <c r="E165" s="33"/>
      <c r="F165" s="34"/>
      <c r="G165" s="33"/>
      <c r="H165" s="33"/>
      <c r="I165" s="33"/>
      <c r="J165" s="33"/>
      <c r="K165" s="33"/>
      <c r="L165" s="33"/>
      <c r="M165" s="74">
        <f>(M152+M156)*0.02</f>
        <v>4820.2577240000001</v>
      </c>
      <c r="N165" s="35"/>
      <c r="O165" s="36"/>
    </row>
    <row r="166" spans="1:15" ht="15.75" x14ac:dyDescent="0.25">
      <c r="A166" s="29"/>
      <c r="B166" s="30"/>
      <c r="C166" s="64" t="s">
        <v>142</v>
      </c>
      <c r="D166" s="32"/>
      <c r="E166" s="33"/>
      <c r="F166" s="34"/>
      <c r="G166" s="33"/>
      <c r="H166" s="33"/>
      <c r="I166" s="33"/>
      <c r="J166" s="33"/>
      <c r="K166" s="33"/>
      <c r="L166" s="33"/>
      <c r="M166" s="74">
        <v>250</v>
      </c>
      <c r="N166" s="35"/>
      <c r="O166" s="36"/>
    </row>
    <row r="167" spans="1:15" ht="15.75" x14ac:dyDescent="0.25">
      <c r="A167" s="29"/>
      <c r="B167" s="30"/>
      <c r="C167" s="64" t="s">
        <v>143</v>
      </c>
      <c r="D167" s="32"/>
      <c r="E167" s="33"/>
      <c r="F167" s="34"/>
      <c r="G167" s="33"/>
      <c r="H167" s="33"/>
      <c r="I167" s="33"/>
      <c r="J167" s="33"/>
      <c r="K167" s="33"/>
      <c r="L167" s="33"/>
      <c r="M167" s="74">
        <v>11097.89</v>
      </c>
      <c r="N167" s="35"/>
      <c r="O167" s="36"/>
    </row>
    <row r="168" spans="1:15" ht="15.75" x14ac:dyDescent="0.25">
      <c r="A168" s="29"/>
      <c r="B168" s="30"/>
      <c r="C168" s="64" t="s">
        <v>144</v>
      </c>
      <c r="D168" s="32"/>
      <c r="E168" s="33"/>
      <c r="F168" s="34"/>
      <c r="G168" s="33"/>
      <c r="H168" s="33"/>
      <c r="I168" s="33"/>
      <c r="J168" s="33"/>
      <c r="K168" s="33"/>
      <c r="L168" s="33"/>
      <c r="M168" s="74">
        <v>9649.1</v>
      </c>
      <c r="N168" s="35"/>
      <c r="O168" s="36"/>
    </row>
    <row r="169" spans="1:15" ht="15.75" x14ac:dyDescent="0.25">
      <c r="A169" s="29"/>
      <c r="B169" s="30"/>
      <c r="C169" s="64" t="s">
        <v>145</v>
      </c>
      <c r="D169" s="32"/>
      <c r="E169" s="33"/>
      <c r="F169" s="34"/>
      <c r="G169" s="33"/>
      <c r="H169" s="33"/>
      <c r="I169" s="33"/>
      <c r="J169" s="33"/>
      <c r="K169" s="33"/>
      <c r="L169" s="33"/>
      <c r="M169" s="74">
        <v>1437.48</v>
      </c>
      <c r="N169" s="35"/>
      <c r="O169" s="36"/>
    </row>
    <row r="170" spans="1:15" ht="15.75" x14ac:dyDescent="0.25">
      <c r="A170" s="29"/>
      <c r="B170" s="30"/>
      <c r="C170" s="64" t="s">
        <v>146</v>
      </c>
      <c r="D170" s="32"/>
      <c r="E170" s="33"/>
      <c r="F170" s="34"/>
      <c r="G170" s="33"/>
      <c r="H170" s="33"/>
      <c r="I170" s="33"/>
      <c r="J170" s="33"/>
      <c r="K170" s="33"/>
      <c r="L170" s="33"/>
      <c r="M170" s="74">
        <v>170.8</v>
      </c>
      <c r="N170" s="35"/>
      <c r="O170" s="36"/>
    </row>
    <row r="171" spans="1:15" ht="15.75" x14ac:dyDescent="0.25">
      <c r="A171" s="29"/>
      <c r="B171" s="30"/>
      <c r="C171" s="64" t="s">
        <v>147</v>
      </c>
      <c r="D171" s="32"/>
      <c r="E171" s="33"/>
      <c r="F171" s="34"/>
      <c r="G171" s="33"/>
      <c r="H171" s="33"/>
      <c r="I171" s="33"/>
      <c r="J171" s="33"/>
      <c r="K171" s="33"/>
      <c r="L171" s="33"/>
      <c r="M171" s="74">
        <v>128.1</v>
      </c>
      <c r="N171" s="35"/>
      <c r="O171" s="36"/>
    </row>
    <row r="172" spans="1:15" ht="15.75" x14ac:dyDescent="0.25">
      <c r="A172" s="29"/>
      <c r="B172" s="30"/>
      <c r="C172" s="64" t="s">
        <v>148</v>
      </c>
      <c r="D172" s="32"/>
      <c r="E172" s="33"/>
      <c r="F172" s="34"/>
      <c r="G172" s="33"/>
      <c r="H172" s="33"/>
      <c r="I172" s="33"/>
      <c r="J172" s="33"/>
      <c r="K172" s="33"/>
      <c r="L172" s="33"/>
      <c r="M172" s="74">
        <v>10000</v>
      </c>
      <c r="N172" s="35"/>
      <c r="O172" s="36"/>
    </row>
    <row r="173" spans="1:15" ht="15.75" x14ac:dyDescent="0.25">
      <c r="A173" s="43"/>
      <c r="B173" s="44"/>
      <c r="C173" s="111" t="s">
        <v>149</v>
      </c>
      <c r="D173" s="46"/>
      <c r="E173" s="47"/>
      <c r="F173" s="48"/>
      <c r="G173" s="47"/>
      <c r="H173" s="47"/>
      <c r="I173" s="47"/>
      <c r="J173" s="47"/>
      <c r="K173" s="47"/>
      <c r="L173" s="47"/>
      <c r="M173" s="113">
        <v>225</v>
      </c>
      <c r="N173" s="35"/>
      <c r="O173" s="36"/>
    </row>
    <row r="174" spans="1:15" s="11" customFormat="1" ht="15.75" x14ac:dyDescent="0.25">
      <c r="A174" s="29"/>
      <c r="B174" s="30"/>
      <c r="C174" s="64" t="s">
        <v>150</v>
      </c>
      <c r="D174" s="32"/>
      <c r="E174" s="33"/>
      <c r="F174" s="34"/>
      <c r="G174" s="33"/>
      <c r="H174" s="33"/>
      <c r="I174" s="33"/>
      <c r="J174" s="33"/>
      <c r="K174" s="33"/>
      <c r="L174" s="33"/>
      <c r="M174" s="74">
        <f>26685.65-8500</f>
        <v>18185.650000000001</v>
      </c>
      <c r="N174" s="109"/>
      <c r="O174" s="110"/>
    </row>
    <row r="175" spans="1:15" s="11" customFormat="1" ht="15.75" x14ac:dyDescent="0.25">
      <c r="A175" s="56"/>
      <c r="B175" s="57"/>
      <c r="C175" s="112"/>
      <c r="E175" s="59"/>
      <c r="F175" s="108"/>
      <c r="G175" s="59"/>
      <c r="H175" s="59"/>
      <c r="I175" s="59"/>
      <c r="J175" s="59"/>
      <c r="K175" s="59"/>
      <c r="L175" s="59"/>
      <c r="M175" s="61"/>
      <c r="N175" s="109"/>
      <c r="O175" s="110"/>
    </row>
    <row r="176" spans="1:15" s="11" customFormat="1" x14ac:dyDescent="0.2">
      <c r="A176" s="56"/>
      <c r="B176" s="57"/>
      <c r="C176" s="112"/>
      <c r="E176" s="59"/>
      <c r="F176" s="108"/>
      <c r="G176" s="59"/>
      <c r="H176" s="59"/>
      <c r="I176" s="59"/>
      <c r="J176" s="59"/>
      <c r="K176" s="59"/>
      <c r="L176" s="59"/>
      <c r="M176" s="108"/>
      <c r="N176" s="109"/>
      <c r="O176" s="110"/>
    </row>
    <row r="177" spans="1:15" ht="18.75" thickBot="1" x14ac:dyDescent="0.3">
      <c r="A177" s="73" t="s">
        <v>151</v>
      </c>
      <c r="B177" s="57"/>
      <c r="C177" s="58" t="s">
        <v>152</v>
      </c>
      <c r="D177" s="11"/>
      <c r="E177" s="59"/>
      <c r="F177" s="11"/>
      <c r="G177" s="59"/>
      <c r="H177" s="11"/>
      <c r="I177" s="59"/>
      <c r="J177" s="59"/>
      <c r="K177" s="59"/>
      <c r="L177" s="60"/>
      <c r="M177" s="106">
        <f>SUM(M164:M176)</f>
        <v>108987.11268799999</v>
      </c>
      <c r="N177" s="35"/>
      <c r="O177" s="36"/>
    </row>
    <row r="178" spans="1:15" s="11" customFormat="1" ht="13.5" thickTop="1" x14ac:dyDescent="0.2">
      <c r="A178" s="56"/>
      <c r="B178" s="57"/>
      <c r="C178" s="112"/>
      <c r="E178" s="59"/>
      <c r="F178" s="108"/>
      <c r="G178" s="59"/>
      <c r="H178" s="59"/>
      <c r="I178" s="59"/>
      <c r="J178" s="59"/>
      <c r="K178" s="59"/>
      <c r="L178" s="59"/>
      <c r="M178" s="108"/>
      <c r="N178" s="109"/>
      <c r="O178" s="110"/>
    </row>
    <row r="179" spans="1:15" s="11" customFormat="1" x14ac:dyDescent="0.2">
      <c r="A179" s="56"/>
      <c r="B179" s="57"/>
      <c r="C179" s="112"/>
      <c r="E179" s="59"/>
      <c r="F179" s="108"/>
      <c r="G179" s="59"/>
      <c r="H179" s="59"/>
      <c r="I179" s="59"/>
      <c r="J179" s="59"/>
      <c r="K179" s="59"/>
      <c r="L179" s="59"/>
      <c r="M179" s="108"/>
      <c r="N179" s="109"/>
      <c r="O179" s="110"/>
    </row>
    <row r="180" spans="1:15" s="11" customFormat="1" x14ac:dyDescent="0.2">
      <c r="A180" s="56"/>
      <c r="B180" s="57"/>
      <c r="C180" s="112"/>
      <c r="E180" s="59"/>
      <c r="F180" s="108"/>
      <c r="G180" s="59"/>
      <c r="H180" s="59"/>
      <c r="I180" s="59"/>
      <c r="J180" s="59"/>
      <c r="K180" s="59"/>
      <c r="L180" s="59"/>
      <c r="M180" s="108"/>
      <c r="N180" s="109"/>
      <c r="O180" s="110"/>
    </row>
    <row r="181" spans="1:15" ht="18" x14ac:dyDescent="0.25">
      <c r="A181" s="114"/>
      <c r="B181" s="57"/>
      <c r="C181" s="58" t="s">
        <v>153</v>
      </c>
      <c r="D181" s="11"/>
      <c r="E181" s="59"/>
      <c r="F181" s="11"/>
      <c r="G181" s="59"/>
      <c r="H181" s="11"/>
      <c r="I181" s="59"/>
      <c r="J181" s="59"/>
      <c r="K181" s="59"/>
      <c r="L181" s="60"/>
      <c r="M181" s="72">
        <f>(M152+M156+M177)</f>
        <v>349999.99888799997</v>
      </c>
      <c r="N181" s="35"/>
      <c r="O181" s="36"/>
    </row>
    <row r="182" spans="1:15" s="11" customFormat="1" x14ac:dyDescent="0.2">
      <c r="A182" s="56"/>
      <c r="B182" s="57"/>
      <c r="C182" s="112"/>
      <c r="E182" s="59"/>
      <c r="F182" s="108"/>
      <c r="G182" s="59"/>
      <c r="H182" s="59"/>
      <c r="I182" s="59"/>
      <c r="J182" s="59"/>
      <c r="K182" s="59"/>
      <c r="L182" s="59"/>
      <c r="M182" s="108"/>
      <c r="N182" s="109"/>
      <c r="O182" s="110"/>
    </row>
    <row r="183" spans="1:15" s="11" customFormat="1" x14ac:dyDescent="0.2">
      <c r="A183" s="56"/>
      <c r="B183" s="57"/>
      <c r="C183" s="112"/>
      <c r="E183" s="59"/>
      <c r="F183" s="108"/>
      <c r="G183" s="59"/>
      <c r="H183" s="59"/>
      <c r="I183" s="59"/>
      <c r="J183" s="59"/>
      <c r="K183" s="59"/>
      <c r="L183" s="59"/>
      <c r="M183" s="108"/>
      <c r="N183" s="109"/>
      <c r="O183" s="110"/>
    </row>
    <row r="184" spans="1:15" s="11" customFormat="1" x14ac:dyDescent="0.2">
      <c r="A184" s="56"/>
      <c r="B184" s="57"/>
      <c r="C184" s="107"/>
      <c r="E184" s="59"/>
      <c r="F184" s="108"/>
      <c r="G184" s="59"/>
      <c r="H184" s="59"/>
      <c r="I184" s="59"/>
      <c r="J184" s="59"/>
      <c r="K184" s="59"/>
      <c r="L184" s="59"/>
      <c r="M184" s="108"/>
      <c r="N184" s="109"/>
      <c r="O184" s="110"/>
    </row>
    <row r="185" spans="1:15" s="11" customFormat="1" x14ac:dyDescent="0.2">
      <c r="A185" s="56"/>
      <c r="B185" s="57"/>
      <c r="C185" s="107"/>
      <c r="E185" s="59"/>
      <c r="F185" s="108"/>
      <c r="G185" s="59"/>
      <c r="H185" s="59"/>
      <c r="I185" s="59"/>
      <c r="J185" s="59"/>
      <c r="K185" s="59"/>
      <c r="L185" s="59"/>
      <c r="M185" s="108"/>
      <c r="N185" s="109"/>
      <c r="O185" s="110"/>
    </row>
    <row r="186" spans="1:15" s="11" customFormat="1" x14ac:dyDescent="0.2">
      <c r="A186" s="56"/>
      <c r="B186" s="57"/>
      <c r="C186" s="107"/>
      <c r="E186" s="59"/>
      <c r="F186" s="108"/>
      <c r="G186" s="59"/>
      <c r="H186" s="59"/>
      <c r="I186" s="59"/>
      <c r="J186" s="59"/>
      <c r="K186" s="59"/>
      <c r="L186" s="59"/>
      <c r="M186" s="108"/>
      <c r="N186" s="109"/>
      <c r="O186" s="110"/>
    </row>
    <row r="187" spans="1:15" ht="18" x14ac:dyDescent="0.25">
      <c r="A187" s="71"/>
      <c r="B187" s="57"/>
      <c r="C187" s="58"/>
      <c r="D187" s="11"/>
      <c r="E187" s="59"/>
      <c r="F187" s="11"/>
      <c r="G187" s="59"/>
      <c r="H187" s="11"/>
      <c r="I187" s="59"/>
      <c r="J187" s="59"/>
      <c r="K187" s="59"/>
      <c r="L187" s="60"/>
      <c r="M187" s="72"/>
      <c r="N187" s="35"/>
      <c r="O187" s="36"/>
    </row>
    <row r="188" spans="1:15" x14ac:dyDescent="0.2">
      <c r="A188" s="75"/>
      <c r="B188" s="76"/>
      <c r="C188" s="77"/>
      <c r="D188" s="78"/>
      <c r="E188" s="79"/>
      <c r="F188" s="78"/>
      <c r="G188" s="79"/>
      <c r="H188" s="78"/>
      <c r="I188" s="79"/>
      <c r="J188" s="79"/>
      <c r="K188" s="79"/>
      <c r="L188" s="80"/>
      <c r="M188" s="81"/>
      <c r="N188" s="35"/>
      <c r="O188" s="36"/>
    </row>
    <row r="189" spans="1:15" x14ac:dyDescent="0.2">
      <c r="A189" s="82"/>
      <c r="B189" s="83"/>
      <c r="C189" s="77"/>
      <c r="D189" s="78"/>
      <c r="E189" s="79"/>
      <c r="F189" s="84"/>
      <c r="G189" s="78"/>
      <c r="H189" s="78"/>
      <c r="I189" s="78"/>
      <c r="J189" s="78"/>
      <c r="K189" s="79"/>
      <c r="L189" s="79"/>
      <c r="M189" s="84"/>
      <c r="N189" s="35"/>
      <c r="O189" s="36"/>
    </row>
    <row r="190" spans="1:15" x14ac:dyDescent="0.2">
      <c r="A190" s="82"/>
      <c r="B190" s="83"/>
      <c r="C190" s="31"/>
      <c r="D190" s="78"/>
      <c r="E190" s="78"/>
      <c r="F190" s="84"/>
      <c r="G190" s="78"/>
      <c r="H190" s="78"/>
      <c r="I190" s="78"/>
      <c r="J190" s="78"/>
      <c r="K190" s="78"/>
      <c r="L190" s="78"/>
      <c r="M190" s="78"/>
      <c r="N190" s="35"/>
      <c r="O190" s="36"/>
    </row>
    <row r="191" spans="1:15" x14ac:dyDescent="0.2">
      <c r="A191" s="82"/>
      <c r="B191" s="83"/>
      <c r="C191" s="77"/>
      <c r="D191" s="78"/>
      <c r="E191" s="79"/>
      <c r="F191" s="84"/>
      <c r="G191" s="78"/>
      <c r="H191" s="78"/>
      <c r="I191" s="78"/>
      <c r="J191" s="78"/>
      <c r="K191" s="79"/>
      <c r="L191" s="79"/>
      <c r="M191" s="84"/>
      <c r="N191" s="35"/>
      <c r="O191" s="36"/>
    </row>
    <row r="192" spans="1:15" x14ac:dyDescent="0.2">
      <c r="A192" s="82"/>
      <c r="B192" s="82"/>
      <c r="C192" s="77"/>
      <c r="D192" s="78"/>
      <c r="E192" s="78"/>
      <c r="F192" s="78"/>
      <c r="G192" s="78"/>
      <c r="H192" s="78"/>
      <c r="I192" s="78"/>
      <c r="J192" s="78"/>
      <c r="K192" s="78"/>
      <c r="L192" s="78"/>
      <c r="M192" s="78"/>
      <c r="N192" s="35"/>
      <c r="O192" s="36"/>
    </row>
    <row r="193" spans="1:15" x14ac:dyDescent="0.2">
      <c r="A193" s="82"/>
      <c r="B193" s="82"/>
      <c r="C193" s="77"/>
      <c r="D193" s="85"/>
      <c r="E193" s="79"/>
      <c r="F193" s="84"/>
      <c r="G193" s="78"/>
      <c r="H193" s="78"/>
      <c r="I193" s="78"/>
      <c r="J193" s="78"/>
      <c r="K193" s="79"/>
      <c r="L193" s="79"/>
      <c r="M193" s="84"/>
      <c r="N193" s="35"/>
      <c r="O193" s="36"/>
    </row>
    <row r="194" spans="1:15" x14ac:dyDescent="0.2">
      <c r="A194" s="82"/>
      <c r="B194" s="82"/>
      <c r="C194" s="77"/>
      <c r="D194" s="85"/>
      <c r="E194" s="79"/>
      <c r="F194" s="84"/>
      <c r="G194" s="78"/>
      <c r="H194" s="78"/>
      <c r="I194" s="78"/>
      <c r="J194" s="78"/>
      <c r="K194" s="79"/>
      <c r="L194" s="79"/>
      <c r="M194" s="84"/>
      <c r="N194" s="35"/>
      <c r="O194" s="36"/>
    </row>
    <row r="195" spans="1:15" x14ac:dyDescent="0.2">
      <c r="A195" s="82"/>
      <c r="B195" s="82"/>
      <c r="C195" s="77"/>
      <c r="D195" s="78"/>
      <c r="E195" s="78"/>
      <c r="F195" s="78"/>
      <c r="G195" s="78"/>
      <c r="H195" s="78"/>
      <c r="I195" s="78"/>
      <c r="J195" s="78"/>
      <c r="K195" s="78"/>
      <c r="L195" s="78"/>
      <c r="M195" s="78"/>
      <c r="N195" s="35"/>
      <c r="O195" s="36"/>
    </row>
    <row r="196" spans="1:15" x14ac:dyDescent="0.2">
      <c r="A196" s="82"/>
      <c r="B196" s="86"/>
      <c r="C196" s="77"/>
      <c r="D196" s="87"/>
      <c r="E196" s="79"/>
      <c r="F196" s="84"/>
      <c r="G196" s="78"/>
      <c r="H196" s="78"/>
      <c r="I196" s="78"/>
      <c r="J196" s="78"/>
      <c r="K196" s="79"/>
      <c r="L196" s="79"/>
      <c r="M196" s="84"/>
      <c r="N196" s="35"/>
      <c r="O196" s="36"/>
    </row>
    <row r="197" spans="1:15" x14ac:dyDescent="0.2">
      <c r="A197" s="82"/>
      <c r="B197" s="82"/>
      <c r="C197" s="77"/>
      <c r="D197" s="78"/>
      <c r="E197" s="78"/>
      <c r="F197" s="78"/>
      <c r="G197" s="78"/>
      <c r="H197" s="78"/>
      <c r="I197" s="78"/>
      <c r="J197" s="78"/>
      <c r="K197" s="79"/>
      <c r="L197" s="78"/>
      <c r="M197" s="78"/>
      <c r="N197" s="35"/>
      <c r="O197" s="36"/>
    </row>
    <row r="198" spans="1:15" x14ac:dyDescent="0.2">
      <c r="A198" s="82"/>
      <c r="B198" s="82"/>
      <c r="C198" s="77"/>
      <c r="D198" s="78"/>
      <c r="E198" s="78"/>
      <c r="F198" s="78"/>
      <c r="G198" s="78"/>
      <c r="H198" s="78"/>
      <c r="I198" s="78"/>
      <c r="J198" s="78"/>
      <c r="K198" s="78"/>
      <c r="L198" s="78"/>
      <c r="M198" s="78"/>
      <c r="N198" s="35"/>
      <c r="O198" s="36"/>
    </row>
    <row r="199" spans="1:15" x14ac:dyDescent="0.2">
      <c r="A199" s="82"/>
      <c r="B199" s="86"/>
      <c r="C199" s="77"/>
      <c r="D199" s="88"/>
      <c r="E199" s="79"/>
      <c r="F199" s="84"/>
      <c r="G199" s="78"/>
      <c r="H199" s="78"/>
      <c r="I199" s="78"/>
      <c r="J199" s="78"/>
      <c r="K199" s="79"/>
      <c r="L199" s="79"/>
      <c r="M199" s="84"/>
      <c r="N199" s="35"/>
      <c r="O199" s="36"/>
    </row>
    <row r="200" spans="1:15" ht="143.25" customHeight="1" x14ac:dyDescent="0.2">
      <c r="B200" s="89"/>
      <c r="C200" s="90"/>
      <c r="D200" s="28"/>
      <c r="F200" s="35"/>
      <c r="N200" s="35"/>
      <c r="O200" s="36"/>
    </row>
    <row r="201" spans="1:15" x14ac:dyDescent="0.2">
      <c r="B201" s="89"/>
      <c r="C201" s="90"/>
      <c r="D201" s="28"/>
      <c r="E201" s="91"/>
      <c r="F201" s="35"/>
      <c r="K201" s="91"/>
      <c r="L201" s="91"/>
      <c r="M201" s="35"/>
      <c r="N201" s="35"/>
      <c r="O201" s="36"/>
    </row>
    <row r="202" spans="1:15" x14ac:dyDescent="0.2">
      <c r="C202" s="90"/>
      <c r="N202" s="35"/>
      <c r="O202" s="36"/>
    </row>
    <row r="203" spans="1:15" x14ac:dyDescent="0.2">
      <c r="B203" s="89"/>
      <c r="C203" s="90"/>
      <c r="D203" s="93"/>
      <c r="E203" s="91"/>
      <c r="F203" s="35"/>
      <c r="K203" s="91"/>
      <c r="L203" s="91"/>
      <c r="M203" s="35"/>
      <c r="N203" s="35"/>
      <c r="O203" s="36"/>
    </row>
    <row r="204" spans="1:15" x14ac:dyDescent="0.2">
      <c r="C204" s="90"/>
      <c r="N204" s="35"/>
      <c r="O204" s="36"/>
    </row>
    <row r="205" spans="1:15" x14ac:dyDescent="0.2">
      <c r="B205" s="89"/>
      <c r="C205" s="90"/>
      <c r="D205" s="28"/>
      <c r="E205" s="91"/>
      <c r="F205" s="35"/>
      <c r="K205" s="91"/>
      <c r="L205" s="91"/>
      <c r="M205" s="35"/>
      <c r="N205" s="35"/>
      <c r="O205" s="36"/>
    </row>
    <row r="206" spans="1:15" x14ac:dyDescent="0.2">
      <c r="C206" s="90"/>
      <c r="N206" s="35"/>
      <c r="O206" s="36"/>
    </row>
    <row r="207" spans="1:15" x14ac:dyDescent="0.2">
      <c r="B207" s="89"/>
      <c r="C207" s="90"/>
      <c r="D207" s="28"/>
      <c r="E207" s="91"/>
      <c r="F207" s="35"/>
      <c r="K207" s="91"/>
      <c r="L207" s="91"/>
      <c r="M207" s="35"/>
      <c r="N207" s="35"/>
      <c r="O207" s="36"/>
    </row>
    <row r="208" spans="1:15" x14ac:dyDescent="0.2">
      <c r="C208" s="90"/>
      <c r="N208" s="35"/>
      <c r="O208" s="36"/>
    </row>
    <row r="209" spans="2:15" x14ac:dyDescent="0.2">
      <c r="B209" s="89"/>
      <c r="C209" s="90"/>
      <c r="D209" s="28"/>
      <c r="E209" s="91"/>
      <c r="F209" s="35"/>
      <c r="K209" s="91"/>
      <c r="L209" s="91"/>
      <c r="M209" s="35"/>
      <c r="N209" s="35"/>
      <c r="O209" s="36"/>
    </row>
    <row r="210" spans="2:15" x14ac:dyDescent="0.2">
      <c r="B210" s="89"/>
      <c r="C210" s="90"/>
      <c r="D210" s="28"/>
      <c r="F210" s="35"/>
      <c r="N210" s="35"/>
      <c r="O210" s="36"/>
    </row>
    <row r="211" spans="2:15" x14ac:dyDescent="0.2">
      <c r="B211" s="89"/>
      <c r="C211" s="90"/>
      <c r="D211" s="28"/>
      <c r="F211" s="35"/>
      <c r="N211" s="35"/>
      <c r="O211" s="36"/>
    </row>
    <row r="212" spans="2:15" x14ac:dyDescent="0.2">
      <c r="B212" s="94"/>
      <c r="C212" s="90"/>
      <c r="D212" s="28"/>
      <c r="F212" s="35"/>
      <c r="M212" s="95"/>
      <c r="N212" s="35"/>
      <c r="O212" s="36"/>
    </row>
    <row r="213" spans="2:15" x14ac:dyDescent="0.2">
      <c r="B213" s="89"/>
      <c r="C213" s="90"/>
      <c r="D213" s="28"/>
      <c r="F213" s="35"/>
      <c r="N213" s="35"/>
      <c r="O213" s="36"/>
    </row>
    <row r="214" spans="2:15" x14ac:dyDescent="0.2">
      <c r="B214" s="89"/>
      <c r="C214" s="90"/>
      <c r="D214" s="28"/>
      <c r="F214" s="35"/>
      <c r="N214" s="35"/>
      <c r="O214" s="36"/>
    </row>
    <row r="215" spans="2:15" x14ac:dyDescent="0.2">
      <c r="B215" s="89"/>
      <c r="C215" s="90"/>
      <c r="D215" s="28"/>
      <c r="F215" s="35"/>
      <c r="N215" s="35"/>
      <c r="O215" s="36"/>
    </row>
    <row r="216" spans="2:15" x14ac:dyDescent="0.2">
      <c r="C216" s="90"/>
      <c r="N216" s="35"/>
      <c r="O216" s="36"/>
    </row>
    <row r="217" spans="2:15" x14ac:dyDescent="0.2">
      <c r="C217" s="90"/>
      <c r="N217" s="35"/>
      <c r="O217" s="36"/>
    </row>
    <row r="218" spans="2:15" x14ac:dyDescent="0.2">
      <c r="B218" s="89"/>
      <c r="C218" s="90"/>
      <c r="D218" s="28"/>
      <c r="E218" s="91"/>
      <c r="F218" s="35"/>
      <c r="K218" s="91"/>
      <c r="L218" s="91"/>
      <c r="M218" s="35"/>
      <c r="N218" s="35"/>
      <c r="O218" s="36"/>
    </row>
    <row r="219" spans="2:15" x14ac:dyDescent="0.2">
      <c r="C219" s="90"/>
      <c r="N219" s="35"/>
      <c r="O219" s="36"/>
    </row>
    <row r="220" spans="2:15" x14ac:dyDescent="0.2">
      <c r="B220" s="89"/>
      <c r="C220" s="90"/>
      <c r="D220" s="93"/>
      <c r="E220" s="91"/>
      <c r="F220" s="35"/>
      <c r="K220" s="91"/>
      <c r="L220" s="91"/>
      <c r="M220" s="35"/>
      <c r="N220" s="35"/>
      <c r="O220" s="36"/>
    </row>
    <row r="221" spans="2:15" x14ac:dyDescent="0.2">
      <c r="N221" s="97"/>
      <c r="O221" s="36"/>
    </row>
    <row r="222" spans="2:15" x14ac:dyDescent="0.2">
      <c r="N222" s="97"/>
      <c r="O222" s="36"/>
    </row>
    <row r="223" spans="2:15" x14ac:dyDescent="0.2">
      <c r="B223" s="98"/>
      <c r="C223" s="99"/>
      <c r="M223" s="100"/>
      <c r="N223" s="97"/>
      <c r="O223" s="36"/>
    </row>
    <row r="224" spans="2:15" x14ac:dyDescent="0.2">
      <c r="N224" s="97"/>
      <c r="O224" s="36"/>
    </row>
    <row r="225" spans="14:15" x14ac:dyDescent="0.2">
      <c r="N225" s="97"/>
      <c r="O225" s="36"/>
    </row>
    <row r="226" spans="14:15" x14ac:dyDescent="0.2">
      <c r="N226" s="97" t="s">
        <v>154</v>
      </c>
      <c r="O226" s="36"/>
    </row>
    <row r="227" spans="14:15" x14ac:dyDescent="0.2">
      <c r="N227" s="97"/>
      <c r="O227" s="36"/>
    </row>
    <row r="228" spans="14:15" x14ac:dyDescent="0.2">
      <c r="N228" s="97"/>
      <c r="O228" s="36"/>
    </row>
    <row r="229" spans="14:15" x14ac:dyDescent="0.2">
      <c r="N229" s="97" t="s">
        <v>154</v>
      </c>
      <c r="O229" s="36"/>
    </row>
    <row r="230" spans="14:15" x14ac:dyDescent="0.2">
      <c r="N230" s="101"/>
      <c r="O230" s="36"/>
    </row>
    <row r="231" spans="14:15" x14ac:dyDescent="0.2">
      <c r="N231" s="97"/>
      <c r="O231" s="36"/>
    </row>
    <row r="232" spans="14:15" x14ac:dyDescent="0.2">
      <c r="N232" s="97"/>
      <c r="O232" s="36"/>
    </row>
    <row r="233" spans="14:15" x14ac:dyDescent="0.2">
      <c r="N233" s="97" t="s">
        <v>154</v>
      </c>
      <c r="O233" s="36"/>
    </row>
    <row r="234" spans="14:15" x14ac:dyDescent="0.2">
      <c r="N234" s="97"/>
      <c r="O234" s="36"/>
    </row>
    <row r="235" spans="14:15" x14ac:dyDescent="0.2">
      <c r="N235" s="102"/>
      <c r="O235" s="36"/>
    </row>
    <row r="236" spans="14:15" x14ac:dyDescent="0.2">
      <c r="N236" s="102"/>
      <c r="O236" s="36"/>
    </row>
    <row r="237" spans="14:15" x14ac:dyDescent="0.2">
      <c r="N237" s="102"/>
      <c r="O237" s="36"/>
    </row>
    <row r="238" spans="14:15" x14ac:dyDescent="0.2">
      <c r="N238" s="102"/>
      <c r="O238" s="36"/>
    </row>
    <row r="239" spans="14:15" ht="102.75" customHeight="1" x14ac:dyDescent="0.2">
      <c r="N239" s="35"/>
      <c r="O239" s="36"/>
    </row>
    <row r="240" spans="14:15" x14ac:dyDescent="0.2">
      <c r="N240" s="35"/>
      <c r="O240" s="36"/>
    </row>
    <row r="241" spans="14:15" x14ac:dyDescent="0.2">
      <c r="N241" s="35"/>
      <c r="O241" s="36"/>
    </row>
    <row r="242" spans="14:15" x14ac:dyDescent="0.2">
      <c r="N242" s="35"/>
      <c r="O242" s="36"/>
    </row>
    <row r="243" spans="14:15" ht="78" customHeight="1" x14ac:dyDescent="0.2">
      <c r="N243" s="35"/>
      <c r="O243" s="36"/>
    </row>
    <row r="244" spans="14:15" x14ac:dyDescent="0.2">
      <c r="N244" s="35"/>
      <c r="O244" s="36"/>
    </row>
    <row r="245" spans="14:15" x14ac:dyDescent="0.2">
      <c r="N245" s="35"/>
      <c r="O245" s="36"/>
    </row>
    <row r="246" spans="14:15" x14ac:dyDescent="0.2">
      <c r="N246" s="35"/>
      <c r="O246" s="36"/>
    </row>
    <row r="247" spans="14:15" ht="78.75" customHeight="1" x14ac:dyDescent="0.2">
      <c r="N247" s="35"/>
      <c r="O247" s="36"/>
    </row>
    <row r="248" spans="14:15" x14ac:dyDescent="0.2">
      <c r="N248" s="35"/>
      <c r="O248" s="36"/>
    </row>
    <row r="249" spans="14:15" x14ac:dyDescent="0.2">
      <c r="N249" s="35"/>
      <c r="O249" s="36"/>
    </row>
    <row r="250" spans="14:15" x14ac:dyDescent="0.2">
      <c r="N250" s="35"/>
      <c r="O250" s="36"/>
    </row>
    <row r="251" spans="14:15" x14ac:dyDescent="0.2">
      <c r="N251" s="35"/>
      <c r="O251" s="36"/>
    </row>
    <row r="252" spans="14:15" x14ac:dyDescent="0.2">
      <c r="N252" s="35"/>
      <c r="O252" s="36"/>
    </row>
    <row r="253" spans="14:15" ht="78.75" customHeight="1" x14ac:dyDescent="0.2">
      <c r="N253" s="35"/>
      <c r="O253" s="36"/>
    </row>
    <row r="254" spans="14:15" x14ac:dyDescent="0.2">
      <c r="N254" s="35"/>
      <c r="O254" s="36"/>
    </row>
    <row r="255" spans="14:15" x14ac:dyDescent="0.2">
      <c r="N255" s="35"/>
      <c r="O255" s="36"/>
    </row>
    <row r="256" spans="14:15" x14ac:dyDescent="0.2">
      <c r="N256" s="35"/>
      <c r="O256" s="36"/>
    </row>
    <row r="257" spans="14:15" x14ac:dyDescent="0.2">
      <c r="N257" s="35"/>
      <c r="O257" s="36"/>
    </row>
    <row r="258" spans="14:15" x14ac:dyDescent="0.2">
      <c r="N258" s="35"/>
      <c r="O258" s="36"/>
    </row>
    <row r="259" spans="14:15" x14ac:dyDescent="0.2">
      <c r="N259" s="35"/>
      <c r="O259" s="36"/>
    </row>
    <row r="260" spans="14:15" x14ac:dyDescent="0.2">
      <c r="N260" s="35"/>
      <c r="O260" s="36"/>
    </row>
    <row r="261" spans="14:15" x14ac:dyDescent="0.2">
      <c r="N261" s="35"/>
      <c r="O261" s="36"/>
    </row>
    <row r="262" spans="14:15" x14ac:dyDescent="0.2">
      <c r="N262" s="35"/>
      <c r="O262" s="36"/>
    </row>
    <row r="263" spans="14:15" x14ac:dyDescent="0.2">
      <c r="N263" s="35"/>
      <c r="O263" s="36"/>
    </row>
    <row r="264" spans="14:15" x14ac:dyDescent="0.2">
      <c r="N264" s="35"/>
      <c r="O264" s="36"/>
    </row>
    <row r="265" spans="14:15" x14ac:dyDescent="0.2">
      <c r="N265" s="35"/>
      <c r="O265" s="36"/>
    </row>
    <row r="266" spans="14:15" x14ac:dyDescent="0.2">
      <c r="N266" s="35"/>
      <c r="O266" s="36"/>
    </row>
    <row r="267" spans="14:15" x14ac:dyDescent="0.2">
      <c r="N267" s="35"/>
      <c r="O267" s="36"/>
    </row>
    <row r="268" spans="14:15" x14ac:dyDescent="0.2">
      <c r="N268" s="35"/>
      <c r="O268" s="36"/>
    </row>
    <row r="269" spans="14:15" x14ac:dyDescent="0.2">
      <c r="N269" s="35"/>
      <c r="O269" s="36"/>
    </row>
    <row r="270" spans="14:15" x14ac:dyDescent="0.2">
      <c r="N270" s="35"/>
      <c r="O270" s="36"/>
    </row>
    <row r="271" spans="14:15" x14ac:dyDescent="0.2">
      <c r="N271" s="35"/>
      <c r="O271" s="36"/>
    </row>
    <row r="272" spans="14:15" x14ac:dyDescent="0.2">
      <c r="N272" s="35"/>
      <c r="O272" s="36"/>
    </row>
    <row r="273" spans="14:15" x14ac:dyDescent="0.2">
      <c r="N273" s="35"/>
      <c r="O273" s="36"/>
    </row>
    <row r="274" spans="14:15" x14ac:dyDescent="0.2">
      <c r="N274" s="35"/>
      <c r="O274" s="36"/>
    </row>
    <row r="275" spans="14:15" x14ac:dyDescent="0.2">
      <c r="N275" s="35"/>
      <c r="O275" s="36"/>
    </row>
    <row r="276" spans="14:15" x14ac:dyDescent="0.2">
      <c r="N276" s="35"/>
      <c r="O276" s="36"/>
    </row>
    <row r="277" spans="14:15" x14ac:dyDescent="0.2">
      <c r="N277" s="35"/>
      <c r="O277" s="36"/>
    </row>
    <row r="278" spans="14:15" x14ac:dyDescent="0.2">
      <c r="N278" s="35"/>
      <c r="O278" s="36"/>
    </row>
    <row r="279" spans="14:15" x14ac:dyDescent="0.2">
      <c r="N279" s="35"/>
      <c r="O279" s="36"/>
    </row>
    <row r="280" spans="14:15" x14ac:dyDescent="0.2">
      <c r="N280" s="35"/>
      <c r="O280" s="36"/>
    </row>
    <row r="281" spans="14:15" x14ac:dyDescent="0.2">
      <c r="N281" s="35"/>
      <c r="O281" s="36"/>
    </row>
    <row r="282" spans="14:15" x14ac:dyDescent="0.2">
      <c r="N282" s="35"/>
      <c r="O282" s="36"/>
    </row>
    <row r="283" spans="14:15" x14ac:dyDescent="0.2">
      <c r="N283" s="35"/>
      <c r="O283" s="36"/>
    </row>
    <row r="284" spans="14:15" x14ac:dyDescent="0.2">
      <c r="N284" s="35"/>
      <c r="O284" s="36"/>
    </row>
    <row r="285" spans="14:15" x14ac:dyDescent="0.2">
      <c r="N285" s="35"/>
      <c r="O285" s="36"/>
    </row>
    <row r="286" spans="14:15" x14ac:dyDescent="0.2">
      <c r="N286" s="35"/>
      <c r="O286" s="36"/>
    </row>
    <row r="287" spans="14:15" x14ac:dyDescent="0.2">
      <c r="N287" s="35"/>
      <c r="O287" s="36"/>
    </row>
    <row r="288" spans="14:15" x14ac:dyDescent="0.2">
      <c r="N288" s="35"/>
      <c r="O288" s="36"/>
    </row>
    <row r="289" spans="14:15" x14ac:dyDescent="0.2">
      <c r="N289" s="35"/>
      <c r="O289" s="36"/>
    </row>
    <row r="290" spans="14:15" x14ac:dyDescent="0.2">
      <c r="N290" s="35"/>
      <c r="O290" s="36"/>
    </row>
    <row r="291" spans="14:15" x14ac:dyDescent="0.2">
      <c r="N291" s="35"/>
      <c r="O291" s="36"/>
    </row>
    <row r="292" spans="14:15" x14ac:dyDescent="0.2">
      <c r="N292" s="35"/>
      <c r="O292" s="36"/>
    </row>
    <row r="293" spans="14:15" x14ac:dyDescent="0.2">
      <c r="N293" s="35"/>
      <c r="O293" s="36"/>
    </row>
    <row r="294" spans="14:15" x14ac:dyDescent="0.2">
      <c r="N294" s="35"/>
      <c r="O294" s="36"/>
    </row>
    <row r="295" spans="14:15" x14ac:dyDescent="0.2">
      <c r="N295" s="35"/>
      <c r="O295" s="36"/>
    </row>
    <row r="296" spans="14:15" x14ac:dyDescent="0.2">
      <c r="N296" s="35"/>
      <c r="O296" s="36"/>
    </row>
    <row r="297" spans="14:15" x14ac:dyDescent="0.2">
      <c r="N297" s="35"/>
      <c r="O297" s="36"/>
    </row>
    <row r="298" spans="14:15" x14ac:dyDescent="0.2">
      <c r="N298" s="35"/>
      <c r="O298" s="36"/>
    </row>
    <row r="299" spans="14:15" x14ac:dyDescent="0.2">
      <c r="N299" s="35"/>
      <c r="O299" s="36"/>
    </row>
    <row r="300" spans="14:15" x14ac:dyDescent="0.2">
      <c r="N300" s="35"/>
      <c r="O300" s="36"/>
    </row>
    <row r="301" spans="14:15" x14ac:dyDescent="0.2">
      <c r="N301" s="103"/>
      <c r="O301" s="104"/>
    </row>
    <row r="302" spans="14:15" x14ac:dyDescent="0.2">
      <c r="O302" s="36"/>
    </row>
    <row r="303" spans="14:15" x14ac:dyDescent="0.2">
      <c r="N303" s="103"/>
      <c r="O303" s="36"/>
    </row>
    <row r="304" spans="14:15" x14ac:dyDescent="0.2">
      <c r="O304" s="36"/>
    </row>
    <row r="305" spans="14:15" x14ac:dyDescent="0.2">
      <c r="N305" s="103"/>
      <c r="O305" s="36"/>
    </row>
    <row r="306" spans="14:15" x14ac:dyDescent="0.2">
      <c r="N306" s="103"/>
      <c r="O306" s="36"/>
    </row>
    <row r="307" spans="14:15" x14ac:dyDescent="0.2">
      <c r="O307" s="36"/>
    </row>
    <row r="308" spans="14:15" x14ac:dyDescent="0.2">
      <c r="N308" s="103"/>
      <c r="O308" s="36"/>
    </row>
    <row r="309" spans="14:15" x14ac:dyDescent="0.2">
      <c r="O309" s="36"/>
    </row>
    <row r="310" spans="14:15" x14ac:dyDescent="0.2">
      <c r="O310" s="36"/>
    </row>
    <row r="311" spans="14:15" x14ac:dyDescent="0.2">
      <c r="N311" s="103"/>
      <c r="O311" s="36"/>
    </row>
    <row r="312" spans="14:15" x14ac:dyDescent="0.2">
      <c r="O312" s="36"/>
    </row>
    <row r="313" spans="14:15" x14ac:dyDescent="0.2">
      <c r="N313" s="103"/>
      <c r="O313" s="36"/>
    </row>
    <row r="314" spans="14:15" x14ac:dyDescent="0.2">
      <c r="O314" s="36"/>
    </row>
    <row r="315" spans="14:15" x14ac:dyDescent="0.2">
      <c r="N315" s="103"/>
      <c r="O315" s="36"/>
    </row>
    <row r="316" spans="14:15" x14ac:dyDescent="0.2">
      <c r="O316" s="36"/>
    </row>
    <row r="317" spans="14:15" x14ac:dyDescent="0.2">
      <c r="N317" s="103"/>
      <c r="O317" s="36"/>
    </row>
    <row r="318" spans="14:15" x14ac:dyDescent="0.2">
      <c r="O318" s="36"/>
    </row>
    <row r="319" spans="14:15" x14ac:dyDescent="0.2">
      <c r="N319" s="103"/>
      <c r="O319" s="36"/>
    </row>
    <row r="320" spans="14:15" x14ac:dyDescent="0.2">
      <c r="O320" s="36"/>
    </row>
    <row r="321" spans="14:15" x14ac:dyDescent="0.2">
      <c r="N321" s="103"/>
      <c r="O321" s="36"/>
    </row>
    <row r="322" spans="14:15" x14ac:dyDescent="0.2">
      <c r="O322" s="105"/>
    </row>
    <row r="323" spans="14:15" x14ac:dyDescent="0.2">
      <c r="O323" s="36"/>
    </row>
    <row r="324" spans="14:15" x14ac:dyDescent="0.2">
      <c r="N324" s="95"/>
      <c r="O324" s="36"/>
    </row>
    <row r="325" spans="14:15" x14ac:dyDescent="0.2">
      <c r="O325" s="36"/>
    </row>
    <row r="326" spans="14:15" x14ac:dyDescent="0.2">
      <c r="O326" s="36"/>
    </row>
    <row r="327" spans="14:15" x14ac:dyDescent="0.2">
      <c r="O327" s="36"/>
    </row>
    <row r="328" spans="14:15" x14ac:dyDescent="0.2">
      <c r="O328" s="36"/>
    </row>
    <row r="329" spans="14:15" x14ac:dyDescent="0.2">
      <c r="O329" s="36"/>
    </row>
    <row r="330" spans="14:15" x14ac:dyDescent="0.2">
      <c r="N330" s="103"/>
      <c r="O330" s="36"/>
    </row>
    <row r="331" spans="14:15" x14ac:dyDescent="0.2">
      <c r="O331" s="36"/>
    </row>
    <row r="332" spans="14:15" x14ac:dyDescent="0.2">
      <c r="N332" s="103"/>
      <c r="O332" s="36"/>
    </row>
    <row r="333" spans="14:15" x14ac:dyDescent="0.2">
      <c r="O333" s="105"/>
    </row>
    <row r="335" spans="14:15" x14ac:dyDescent="0.2">
      <c r="N335" s="95"/>
    </row>
  </sheetData>
  <dataConsolidate/>
  <mergeCells count="7">
    <mergeCell ref="B13:F13"/>
    <mergeCell ref="B4:J4"/>
    <mergeCell ref="B5:L6"/>
    <mergeCell ref="B8:L8"/>
    <mergeCell ref="B10:M10"/>
    <mergeCell ref="B11:F11"/>
    <mergeCell ref="B12:F12"/>
  </mergeCells>
  <printOptions horizontalCentered="1"/>
  <pageMargins left="0.23622047244094491" right="0.19685039370078741" top="0.6692913385826772" bottom="0.47244094488188981" header="0.19685039370078741" footer="0.15748031496062992"/>
  <pageSetup paperSize="9" scale="82" fitToHeight="2" orientation="landscape" r:id="rId1"/>
  <headerFooter alignWithMargins="0">
    <oddFooter>&amp;CCOMPUTO METRICO ESTIMATIVO LAVORI&amp;R&amp;P di &amp;N</oddFooter>
  </headerFooter>
  <rowBreaks count="6" manualBreakCount="6">
    <brk id="28" max="12" man="1"/>
    <brk id="46" max="12" man="1"/>
    <brk id="66" max="12" man="1"/>
    <brk id="82" max="12" man="1"/>
    <brk id="96" max="12" man="1"/>
    <brk id="115" max="12"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1</vt:i4>
      </vt:variant>
      <vt:variant>
        <vt:lpstr>Intervalli denominati</vt:lpstr>
      </vt:variant>
      <vt:variant>
        <vt:i4>2</vt:i4>
      </vt:variant>
    </vt:vector>
  </HeadingPairs>
  <TitlesOfParts>
    <vt:vector size="3" baseType="lpstr">
      <vt:lpstr>COMPUTO PONTE</vt:lpstr>
      <vt:lpstr>'COMPUTO PONTE'!Area_stampa</vt:lpstr>
      <vt:lpstr>'COMPUTO PONTE'!Titoli_stampa</vt:lpstr>
    </vt:vector>
  </TitlesOfParts>
  <Company>AIPO</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AIPO</dc:creator>
  <cp:lastModifiedBy>AIPO</cp:lastModifiedBy>
  <dcterms:created xsi:type="dcterms:W3CDTF">2015-05-07T08:37:38Z</dcterms:created>
  <dcterms:modified xsi:type="dcterms:W3CDTF">2015-05-25T14:13:25Z</dcterms:modified>
</cp:coreProperties>
</file>